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araisv.SEKHUKHUNE\Documents\2019 2020 SDBIP\2019 2020 Q1 REPORTS\QUARTER 1 SDM EXCEL REPORTS\"/>
    </mc:Choice>
  </mc:AlternateContent>
  <bookViews>
    <workbookView xWindow="0" yWindow="0" windowWidth="12000" windowHeight="5415"/>
  </bookViews>
  <sheets>
    <sheet name="Sheet1" sheetId="1" r:id="rId1"/>
  </sheets>
  <definedNames>
    <definedName name="_xlnm._FilterDatabase" localSheetId="0" hidden="1">Sheet1!$A$4:$L$71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6" i="1" l="1"/>
  <c r="L7" i="1"/>
  <c r="L8" i="1"/>
  <c r="L9" i="1"/>
  <c r="L10" i="1"/>
  <c r="L11" i="1"/>
  <c r="L12" i="1"/>
  <c r="L13" i="1"/>
  <c r="L14" i="1"/>
  <c r="L15" i="1"/>
  <c r="L16" i="1"/>
  <c r="L17" i="1"/>
  <c r="L19" i="1"/>
  <c r="L24" i="1"/>
  <c r="L26" i="1"/>
  <c r="L27" i="1"/>
  <c r="L30" i="1"/>
  <c r="L31" i="1"/>
  <c r="L32" i="1"/>
  <c r="L39" i="1"/>
  <c r="L40" i="1"/>
  <c r="L41" i="1"/>
  <c r="L42" i="1"/>
  <c r="L44" i="1"/>
  <c r="L45" i="1"/>
  <c r="L47" i="1"/>
  <c r="L48" i="1"/>
  <c r="L49" i="1"/>
  <c r="L50" i="1"/>
  <c r="L51" i="1"/>
  <c r="L53" i="1"/>
  <c r="L55" i="1"/>
  <c r="L56" i="1"/>
  <c r="L60" i="1"/>
  <c r="L61" i="1"/>
  <c r="L62" i="1"/>
  <c r="L63" i="1"/>
  <c r="L64" i="1"/>
  <c r="L65" i="1"/>
  <c r="L66" i="1"/>
  <c r="L67" i="1"/>
  <c r="L68" i="1"/>
  <c r="L69" i="1"/>
  <c r="L71" i="1"/>
</calcChain>
</file>

<file path=xl/sharedStrings.xml><?xml version="1.0" encoding="utf-8"?>
<sst xmlns="http://schemas.openxmlformats.org/spreadsheetml/2006/main" count="936" uniqueCount="533">
  <si>
    <t>MEASURABLE OBJECTIVE</t>
  </si>
  <si>
    <t>PROJECT</t>
  </si>
  <si>
    <t>INDICATORS</t>
  </si>
  <si>
    <t>RBIG</t>
  </si>
  <si>
    <t xml:space="preserve">Construction of Mooihoek Bulk Water Supply Phase 4E </t>
  </si>
  <si>
    <t xml:space="preserve">Number of Kilometers of bulk pipeline constructed </t>
  </si>
  <si>
    <t xml:space="preserve">4 Kilometers of bulk water pipeline constructed </t>
  </si>
  <si>
    <t xml:space="preserve">Nebo BWS (RL19) Makgeru to Schoonoord </t>
  </si>
  <si>
    <t>WATER QUALITY</t>
  </si>
  <si>
    <t xml:space="preserve"> Generation of Water Quality Reports </t>
  </si>
  <si>
    <t xml:space="preserve"> Number of Water Quality Reports generated </t>
  </si>
  <si>
    <t xml:space="preserve"> Full SANS 241 Water Quality Analysis </t>
  </si>
  <si>
    <t xml:space="preserve"> Purchase of LAB Chemicals </t>
  </si>
  <si>
    <t xml:space="preserve"> Plants participation in Blue and Green Drops Certification Programme </t>
  </si>
  <si>
    <t>O &amp; M EXPENDITURE</t>
  </si>
  <si>
    <t xml:space="preserve">To resolve registered water incidents within 14 days. </t>
  </si>
  <si>
    <t xml:space="preserve">To resolve registered M &amp; E incidents within 14 days. </t>
  </si>
  <si>
    <t xml:space="preserve">Water Conservation and Water Demand Management Plan </t>
  </si>
  <si>
    <t>WSIG PROJECTS</t>
  </si>
  <si>
    <t>Tukakgomo water intervention and refurbishment.</t>
  </si>
  <si>
    <t xml:space="preserve">Maebe/Mohlaletsi interventions </t>
  </si>
  <si>
    <t xml:space="preserve">MUNICIPAL INFRASTRUCTURE GRANT (MIG) </t>
  </si>
  <si>
    <t xml:space="preserve">15 180 VIP Units constructed </t>
  </si>
  <si>
    <t xml:space="preserve">Ga- Mashabela water reticulation supply </t>
  </si>
  <si>
    <t xml:space="preserve">Ga- Marishane water reticulation supply </t>
  </si>
  <si>
    <t>Q1</t>
  </si>
  <si>
    <t>2018/2019 SERVICE DELIVERY BUDGET AND IMPLEMENTATION PLAN: INFRASTRUCTURE AND WATER SERVICES</t>
  </si>
  <si>
    <t xml:space="preserve"> 3 Water Quality Reports generated </t>
  </si>
  <si>
    <t>700 registered sanitation incidents resolved within 14 days</t>
  </si>
  <si>
    <t>40 000ℓ of diesel supplied annually.</t>
  </si>
  <si>
    <t>400ℓ of petrol supplied annually.</t>
  </si>
  <si>
    <t>300ℓ of oil supplied annually.</t>
  </si>
  <si>
    <t xml:space="preserve">450 of registered M &amp; E incidents within 14 days </t>
  </si>
  <si>
    <t xml:space="preserve">Number of  registered sanitation incidents resolved within 14 days </t>
  </si>
  <si>
    <t xml:space="preserve">Number registered water incidents resolved within 14 days </t>
  </si>
  <si>
    <t xml:space="preserve">Number of Water &amp; Sanitation Master Plan developed </t>
  </si>
  <si>
    <t>No activity</t>
  </si>
  <si>
    <t>Portfolio of Evidence</t>
  </si>
  <si>
    <t>80% construction of Dindela Reservoir. Commissioning of bulk pipeline and pump station completed</t>
  </si>
  <si>
    <t>60% of water reticulation constructed</t>
  </si>
  <si>
    <t xml:space="preserve">To resolve registered sanitation incidents within 14 days. </t>
  </si>
  <si>
    <t>Draft WC/WDM strategy</t>
  </si>
  <si>
    <t xml:space="preserve">Draft WSMP/WSDP </t>
  </si>
  <si>
    <t xml:space="preserve">Number of Kilometers of bulk water pipeline constructed </t>
  </si>
  <si>
    <t>1.5 Kilometers of bulk pipeline constructed,0* booster pump station constructed ,0*concrete reservoir constructed</t>
  </si>
  <si>
    <t xml:space="preserve">Site establishment and 0.5km pipeline constructed </t>
  </si>
  <si>
    <t>Uitspanning Water Supply Intervention</t>
  </si>
  <si>
    <t xml:space="preserve">Number of Plants participating in Blue and Greed Drops Certification Programme </t>
  </si>
  <si>
    <t>5Km of bulk water supply pipeline phase 4D in Mooihoek  completed</t>
  </si>
  <si>
    <t>BASELINE 2018/2019</t>
  </si>
  <si>
    <t xml:space="preserve">Mooihoek bulk water supply phase 4G1 </t>
  </si>
  <si>
    <t>1 X 5 Ml  concrete reservoir  completed  Phase 4A</t>
  </si>
  <si>
    <t xml:space="preserve">70%, 1 X 5  Ml concrete  reservoir  constructed </t>
  </si>
  <si>
    <t xml:space="preserve">15%, 1 X 5  Ml concrete  reservoir  constructed </t>
  </si>
  <si>
    <t>Mooihoek bulk water supply phase 4G2</t>
  </si>
  <si>
    <t xml:space="preserve">Number of  Kilometers  bulk water pipeline  constructed </t>
  </si>
  <si>
    <t xml:space="preserve">4 Kilometers  of bulk water supply pipeline  constructed </t>
  </si>
  <si>
    <t xml:space="preserve">0,5 Kilometers  of bulk water supply pipeline  constructed </t>
  </si>
  <si>
    <t>Mooihoek bulk water supply phase 4H1</t>
  </si>
  <si>
    <t>Mooihoek bulk water supply phase 4H2</t>
  </si>
  <si>
    <t>13 Kilometre of Mooihoek bulk water supply completed</t>
  </si>
  <si>
    <t xml:space="preserve">18.2 Km of Schoonoord bulk water supply pipeline in Makgeru </t>
  </si>
  <si>
    <t xml:space="preserve">Number of  Kilometers of  bulk water pipeline  constructed </t>
  </si>
  <si>
    <t xml:space="preserve">5 Kilometers  of bulk water supply pipeline  constructed </t>
  </si>
  <si>
    <t xml:space="preserve">Jane Furse to Lobethal bulk water supply pipeline
</t>
  </si>
  <si>
    <t xml:space="preserve">18Km of bulk  water supply  pipeline Phase 2 from Jane to Lobethal completed </t>
  </si>
  <si>
    <t xml:space="preserve">Number of  Kilometers of  bulk water supply pipeline assessed  </t>
  </si>
  <si>
    <t xml:space="preserve">18 Kilometers of  bulk water supply pipeline assessed  </t>
  </si>
  <si>
    <t xml:space="preserve">2 Kilometers of  bulk water supply pipeline assessed  </t>
  </si>
  <si>
    <t xml:space="preserve">Moutse BWS Construction of Pipeline 
Project 7-12 
</t>
  </si>
  <si>
    <t>30 Kilometre of    bulk water supply pipeline constructed</t>
  </si>
  <si>
    <t xml:space="preserve">Number of  Kilometers of  bulk water supply pipeline commissioned </t>
  </si>
  <si>
    <t>30 Kilometre of    bulk water supply pipeline commissioned</t>
  </si>
  <si>
    <t>5 Kilometre of    bulk water supply pipeline commissioned</t>
  </si>
  <si>
    <t xml:space="preserve">Moutse BWS Extension of Groblersdal WTW  Project 1 </t>
  </si>
  <si>
    <t xml:space="preserve">1 WTW in Groblersdal extended </t>
  </si>
  <si>
    <t xml:space="preserve">Number of extended WTW tested and commissioned </t>
  </si>
  <si>
    <t>One extended WTW tested and commissioned</t>
  </si>
  <si>
    <t xml:space="preserve">Moutse BWS Installation of  Mechanical and Electrical 
Project 13&amp;14
</t>
  </si>
  <si>
    <t>1 WTW in Groblersdal extended in Project 1 and 1 pump station constructed in Project 6</t>
  </si>
  <si>
    <t>Number of mechanical and Electrical (M &amp; E) components installed for the extensions to the Groblersdal Water Treatment Works and pump station</t>
  </si>
  <si>
    <t>Two mechanical and Electrical (M &amp; E) components installed for the extensions to the Groblersdal Water Treatment Works and pump station</t>
  </si>
  <si>
    <t xml:space="preserve">Moutse BWS Construction bulk water Pipeline 
Project 2 – 4 
</t>
  </si>
  <si>
    <t xml:space="preserve">19 Kilometres of bulk water supply pipeline and constructed </t>
  </si>
  <si>
    <t>Number of km of bulk water supply pipeline  assessed and refurbished</t>
  </si>
  <si>
    <t xml:space="preserve"> 19 Kilometers of bulk water supply pipeline  assessed and refurbished</t>
  </si>
  <si>
    <t xml:space="preserve">5 Kilometres of bulk water supply pipeline and constructed </t>
  </si>
  <si>
    <t>5 Kilometers of bulk water supply pipeline  assessed and refurbished</t>
  </si>
  <si>
    <t xml:space="preserve">12 reports  generated  </t>
  </si>
  <si>
    <t>4 Full SANS 241 analysis report conducted through accredited laboratory</t>
  </si>
  <si>
    <t xml:space="preserve">90% of LAB  chemical  purchased  </t>
  </si>
  <si>
    <t xml:space="preserve">15 Water Treatment  Works (WTW) participated in Blue Drop  Certification  programme and 15 Waste Water Treatment Works (WWTW) participated in Green Drop Certificate  </t>
  </si>
  <si>
    <t xml:space="preserve"> 12 Water  Quality  Reports  generated  </t>
  </si>
  <si>
    <t xml:space="preserve"> 4 Full SANS  241 analysis  conducted  through accredited laboratory</t>
  </si>
  <si>
    <t xml:space="preserve">100% of LAB  chemical  purchased  </t>
  </si>
  <si>
    <t xml:space="preserve">15 WTW  participating  in Blue Drop  and 15  WWTW  Participating  in Green  Drop  Certification  Programme  </t>
  </si>
  <si>
    <t xml:space="preserve"> 1 Full SANS  241 analysis  conducted  through accredited laboratory</t>
  </si>
  <si>
    <t xml:space="preserve"> 25% of LAB chemical purchased </t>
  </si>
  <si>
    <t xml:space="preserve">Sanitation  incidents  </t>
  </si>
  <si>
    <t xml:space="preserve">Water  incidents </t>
  </si>
  <si>
    <t xml:space="preserve">Delivery of  portable  water through tankering  </t>
  </si>
  <si>
    <t xml:space="preserve">Supply of  diesel </t>
  </si>
  <si>
    <t xml:space="preserve">Supply of  petrol </t>
  </si>
  <si>
    <t xml:space="preserve">Supply of  oil </t>
  </si>
  <si>
    <t xml:space="preserve">Mechanical  &amp; Electrical  Services </t>
  </si>
  <si>
    <t xml:space="preserve">Installation  of Bulk  Water  Meters </t>
  </si>
  <si>
    <t>5000 registered water incidents resolved within 14 days</t>
  </si>
  <si>
    <t>9.6 Ml of Potable Water delivered in Jane Furse Hospital and Buffelshoek</t>
  </si>
  <si>
    <t>Number of Ml of potable Water delivered in Jane Furse Hospital and Buffelshoek</t>
  </si>
  <si>
    <t xml:space="preserve">Number of  Bulk Meters  installed </t>
  </si>
  <si>
    <t xml:space="preserve">Number of registered M &amp; E incidents resolved within 14 days
</t>
  </si>
  <si>
    <t xml:space="preserve">Number of Mℓ of bulk portable water purchased </t>
  </si>
  <si>
    <t xml:space="preserve">8 Bulk Water  Meters  installed </t>
  </si>
  <si>
    <t>2,4 Ml of Potable Water delivered in Jane Furse Hospital and Buffelshoek</t>
  </si>
  <si>
    <t xml:space="preserve">2 Bulk Water  Meters  installed </t>
  </si>
  <si>
    <t xml:space="preserve">No  WC/WDM  plan in place </t>
  </si>
  <si>
    <t xml:space="preserve">Number of  WC/WDM  plan developed </t>
  </si>
  <si>
    <t xml:space="preserve">One  WC/WDM  plan developed  </t>
  </si>
  <si>
    <t>Development of Water &amp; Sanitation Master Plan (WSMP)</t>
  </si>
  <si>
    <t xml:space="preserve">1 Draft Water Master Plan  
and  no sanitation  Master Plan  
</t>
  </si>
  <si>
    <t xml:space="preserve">Conditional assessment of Groblersdal  sewer  network </t>
  </si>
  <si>
    <t>50% Conditional assessment for Groblersdal sewer network.</t>
  </si>
  <si>
    <t xml:space="preserve">Number of conditional assessment report for Groblersdal sewer network conducted. </t>
  </si>
  <si>
    <t>Development of Operation and Maintenance Plan (O&amp;M)</t>
  </si>
  <si>
    <t>Draft O&amp;M plan completed</t>
  </si>
  <si>
    <t>Number of O &amp; M  Plan  completed and approved</t>
  </si>
  <si>
    <t xml:space="preserve">One O &amp; M  Plan  completed and approved </t>
  </si>
  <si>
    <t xml:space="preserve">Conduct  Feasibility  Studies and  develop  Technical reports </t>
  </si>
  <si>
    <t>Water Services Master Plan and WSDP developed in 2014/15 and 2015/16 FY respectively</t>
  </si>
  <si>
    <t xml:space="preserve">Number of  Feasibility  Studies  conducted and  technical Reports  developed </t>
  </si>
  <si>
    <t>2 Feasibility Studies conducted and technical Reports developed</t>
  </si>
  <si>
    <t>Update Water Service Development Plan.</t>
  </si>
  <si>
    <t>Number of updated Water Service Development Pan.</t>
  </si>
  <si>
    <t>1 bulk water infrastructure servitude registered</t>
  </si>
  <si>
    <t>Registration of servitude for bulk water infrastructure.</t>
  </si>
  <si>
    <t>Number of bulk water contribution policy promulgated</t>
  </si>
  <si>
    <t>Review of water and sanitation by-law</t>
  </si>
  <si>
    <t>Water &amp; Sanitation by-laws in place</t>
  </si>
  <si>
    <t>Number of Water &amp; Sanitation By-Laws reviewed</t>
  </si>
  <si>
    <t>One conditional assessment report for Groblersdal sewer network conducted</t>
  </si>
  <si>
    <t>Number of Kilometers of water reticulation network completed</t>
  </si>
  <si>
    <t>4 Kilometers of water reticulation network completed</t>
  </si>
  <si>
    <t xml:space="preserve">Rutseng Water Intervention </t>
  </si>
  <si>
    <t xml:space="preserve">Informal water infrastructure in place </t>
  </si>
  <si>
    <t>Number of Kilometers of water supply pipeline constructed</t>
  </si>
  <si>
    <t>7km of water supply pipeline constructed</t>
  </si>
  <si>
    <t>1km of water supply pipeline constructed</t>
  </si>
  <si>
    <t>Phokwane Brooklyn water supply</t>
  </si>
  <si>
    <t>There is existing bulk water supply line from Flag Boshielo without formal reticulation.</t>
  </si>
  <si>
    <t>1 water source developed</t>
  </si>
  <si>
    <t>Manganeng and Madirane water supply</t>
  </si>
  <si>
    <t>There is existing distribution reservoir without gravity line.</t>
  </si>
  <si>
    <t>1.5 Kilometers of water supply pipeline constructed</t>
  </si>
  <si>
    <t>Nebo Phase 1A testing and commissioning(Jane Furse WC/WD Management)</t>
  </si>
  <si>
    <t>Nebo Phase1A completed but not commissioned</t>
  </si>
  <si>
    <t>Number of Kilometers of bulk water supply pipeline tested and commissioned</t>
  </si>
  <si>
    <t>33km bulk water supply pipeline tested and commissioned</t>
  </si>
  <si>
    <t>Groblersdal WTW and Moutse bulk pipeline in progress</t>
  </si>
  <si>
    <t>Flag Boshielo Water Conservation Water Demand Management</t>
  </si>
  <si>
    <t>Mapulaneng drilling and equipping of borehole</t>
  </si>
  <si>
    <t>Informal water infrastructure                                                                                       .</t>
  </si>
  <si>
    <t>Seokodibeng construction reticulation network</t>
  </si>
  <si>
    <t>Construction of Legolaneng VDIP</t>
  </si>
  <si>
    <t xml:space="preserve"> New Infrastructure </t>
  </si>
  <si>
    <t>Number of VDIP sanitation units constructed</t>
  </si>
  <si>
    <t>334 VDIP Sanitation units constructed</t>
  </si>
  <si>
    <t>Mashikwe drilling and equipping of borehole</t>
  </si>
  <si>
    <t>Mabulela drilling and equipping of borehole</t>
  </si>
  <si>
    <t>15 180 VIP units constructed</t>
  </si>
  <si>
    <t>Zaaiplaas Village Reticulation Phase 2 ( Vlakfontein, Slovo and remaining village ) - CO</t>
  </si>
  <si>
    <t>3 Kilometres of Zaaiplaas  bulk water supply pipeline commissioned, 1 command reservoir constructed and 1 pump station installed</t>
  </si>
  <si>
    <t>3000 VIP sanitation units constructed</t>
  </si>
  <si>
    <t>Ga -Mogashoa(Senkapudi) and Ga- Mogashoa(Manamane)</t>
  </si>
  <si>
    <t>NSD07 Regional Water Scheme Construction of Concrete Reservoirs</t>
  </si>
  <si>
    <t>1500 VIP sanitation units constructed</t>
  </si>
  <si>
    <t xml:space="preserve">Malekana Regional Water Scheme </t>
  </si>
  <si>
    <t>To complete Zaaiplaas bulk pipeline, command reservior and pump station  by June 2020</t>
  </si>
  <si>
    <t xml:space="preserve">To construct reticulation network in Ga- Mashabela by June 2020 </t>
  </si>
  <si>
    <t>To construct connector pipe network in Lebalelo South by June 2020</t>
  </si>
  <si>
    <t xml:space="preserve">750 VIP Sanitation toilets  constructed </t>
  </si>
  <si>
    <t>750 VIP sanitation units constructed</t>
  </si>
  <si>
    <t xml:space="preserve"> 375 VIP sanitation units constructed</t>
  </si>
  <si>
    <t>Lebalelo South connector pipes</t>
  </si>
  <si>
    <t>34 VDIP Sanitation units constructed</t>
  </si>
  <si>
    <t>6km bulk water supply pipeline tested and commissioned</t>
  </si>
  <si>
    <t>ANNUAL TARGET 2019/2020</t>
  </si>
  <si>
    <t>200kl reservoir constructed</t>
  </si>
  <si>
    <t>10ML reservoir and the bulk water pipeline constructed</t>
  </si>
  <si>
    <t>2 x 500kl reservoir constructed and 67km pipeline installed</t>
  </si>
  <si>
    <t>10ML Water Treatment Plant constructed</t>
  </si>
  <si>
    <t>10ML Mooihoek Water Treatment Works, Mooihoek Bulk pipeline constructed</t>
  </si>
  <si>
    <t>To construct reticulation network in Ga -Mogashoa(Senkapudi) and Ga- Mogashoa(Manamane) by June 2020</t>
  </si>
  <si>
    <t>To construct concrete reservoirs and bulk water pipeline, NSD07 RWS Schoonoord by June 2020</t>
  </si>
  <si>
    <t xml:space="preserve"> BUDGET 2019-2020</t>
  </si>
  <si>
    <t xml:space="preserve">To construct pipeline from Burgersfort to Dresden pump station by June 2020 </t>
  </si>
  <si>
    <t>To construct bulk pipeline from Praktiseer to Alverton by June 2020</t>
  </si>
  <si>
    <t>To construct bulk pipeline from Praktiseer to Motodi by June 2020</t>
  </si>
  <si>
    <t xml:space="preserve">To install mechanical and Electrical (M &amp; E) for the extensions to the Groblersdal Water Treatment Works by June 2020 </t>
  </si>
  <si>
    <t>To construct Bulk water Pipeline and test main pump stations by June 2020</t>
  </si>
  <si>
    <t xml:space="preserve"> To generate Water Quality Reports by June 2020</t>
  </si>
  <si>
    <t xml:space="preserve"> To conduct Full SANS 241 Analysis by June 2020</t>
  </si>
  <si>
    <t xml:space="preserve"> To purchase Laboratories chemical by June 2020</t>
  </si>
  <si>
    <t xml:space="preserve"> To participate in Blue and Green Drops Certification Programme by June 2020</t>
  </si>
  <si>
    <t>To render tankering services by June 2020</t>
  </si>
  <si>
    <t>To provide diesel consistently to diesel driven machines by June 2020</t>
  </si>
  <si>
    <t>To provide petrol consistently to petrol driven machines by June 2020</t>
  </si>
  <si>
    <t>To provide oil consistently to diesel and petrol driven machines by June 2020</t>
  </si>
  <si>
    <t>To install Bulk Water Meters by June 2020</t>
  </si>
  <si>
    <t>To develop Water Conservation /Water Demand Management Strategy for SDM by June 2020</t>
  </si>
  <si>
    <t>To develop and review Water &amp; Sanitation Master Plan by June 2020</t>
  </si>
  <si>
    <t>To upgrade Groblersdal sewer pump- station by June 2020</t>
  </si>
  <si>
    <t>To Conduct Feasibility Studies and develop Technical Report by June 2020</t>
  </si>
  <si>
    <t>To complete  Tukakgomo water reticulation by June 2020</t>
  </si>
  <si>
    <t>To test and commissioned bulk water pipeline and main pump stations by June 2020</t>
  </si>
  <si>
    <t>To complete Concrete reservoirs; Bulk Water Supply;and Reticulation at Nkadimeng: Phase 9 to 11 by June 2020</t>
  </si>
  <si>
    <t>To construct reticulation network by June 2020</t>
  </si>
  <si>
    <t>To construct VIDP Sanitation units by June 2020.</t>
  </si>
  <si>
    <t>To construct bulk water  pipeline from T-off of Makgeru to the new 10ML reservoir at Schoonoord by June 2020</t>
  </si>
  <si>
    <t>One Water &amp; Sanitation Master Plan developed</t>
  </si>
  <si>
    <t>Approved O &amp; M plan</t>
  </si>
  <si>
    <t>To improve the provision of operations &amp; maintenance efficiently by June 2020</t>
  </si>
  <si>
    <t>9 Feasibility Studies conducted and technical Reports developed.</t>
  </si>
  <si>
    <t>To ensure effective infrastructure planning &amp; development by June 2020</t>
  </si>
  <si>
    <t>1 Water Service Development Pan updated.</t>
  </si>
  <si>
    <t>Updated Water Service Development Pan .</t>
  </si>
  <si>
    <t>To ensure compliance with water services policies by June 2020</t>
  </si>
  <si>
    <t xml:space="preserve">Report for bulk water service in place
</t>
  </si>
  <si>
    <t>Number of bulk water infrastructure servitude registered</t>
  </si>
  <si>
    <t>water infrastructure servitude register certificate</t>
  </si>
  <si>
    <t>Draft bulk contribution policy in place</t>
  </si>
  <si>
    <t>1 bulk water contribution policy promulgated</t>
  </si>
  <si>
    <t>To review water services policies by June 2020</t>
  </si>
  <si>
    <t>1 Water &amp; Sanitation By-Laws reviewed</t>
  </si>
  <si>
    <t>All registered sanitation incidents resolved within 14 days</t>
  </si>
  <si>
    <t>All registered water incidents resolved within 14 days</t>
  </si>
  <si>
    <t xml:space="preserve">Number of  required litres of diesel supplied  </t>
  </si>
  <si>
    <t xml:space="preserve">All required litres of diesel supplied  </t>
  </si>
  <si>
    <t>Number of required  Litres petrol supplied</t>
  </si>
  <si>
    <t xml:space="preserve">All required litres of petrol supplied </t>
  </si>
  <si>
    <t xml:space="preserve">All required litres of oil supplied  </t>
  </si>
  <si>
    <t xml:space="preserve">Number of Litres of oil supplied  </t>
  </si>
  <si>
    <t xml:space="preserve">All registered M &amp; E incidents resolved  within 14 days </t>
  </si>
  <si>
    <t>New project</t>
  </si>
  <si>
    <t xml:space="preserve">2515,5Mℓ  of bulk  portable water  purchased </t>
  </si>
  <si>
    <t>To purchase Mℓ Bulk portable water by June 2020</t>
  </si>
  <si>
    <t xml:space="preserve">10 062Mℓ  of bulk portable water  purchased </t>
  </si>
  <si>
    <t>Ml of Bulk portable  Water  Purchases</t>
  </si>
  <si>
    <t xml:space="preserve"> Number of Full SANS 241 Analysis conducted through accredited laboratory</t>
  </si>
  <si>
    <t xml:space="preserve">Percentage of LAB chemical purchased </t>
  </si>
  <si>
    <t>14,5 km of reticulation network</t>
  </si>
  <si>
    <t>0,5 Kilometers of water reticulation network completed</t>
  </si>
  <si>
    <t>To develop water source by June 2020</t>
  </si>
  <si>
    <t xml:space="preserve">*Number of water source developed *Number of  km  of rising main and storage tank completed </t>
  </si>
  <si>
    <t xml:space="preserve">*1 water source developed          *0,8   km  of rising main and 1 storage tank completed </t>
  </si>
  <si>
    <t>To construct water supply pipeline by June 2020</t>
  </si>
  <si>
    <t xml:space="preserve">To complete water supply pipeline and water storage by June 2020 </t>
  </si>
  <si>
    <t xml:space="preserve">*Number of km of  water supply pipeline,   water storage  and package plant  completed              </t>
  </si>
  <si>
    <t xml:space="preserve">*4 km of  water supply pipeline, 1   water storage  and 1 package plant  completed              </t>
  </si>
  <si>
    <t xml:space="preserve">*0,5 km of  water supply pipeline and 1   water storage completed              </t>
  </si>
  <si>
    <t>To develop water source, complete reticulation and install storage tank by June 2020</t>
  </si>
  <si>
    <t>1  water source developed, 2.6 km of reticulation completed and 1 storage tank installed.</t>
  </si>
  <si>
    <t>Number of water source developed, km of reticulation completed and storage tank installed.</t>
  </si>
  <si>
    <t>1  water source developed.</t>
  </si>
  <si>
    <t>To complete reticulation and installation of water meters by June 2020</t>
  </si>
  <si>
    <t xml:space="preserve"> Partially  reticulated village without water meters. </t>
  </si>
  <si>
    <t>Number of km of reticulation completed and water meters installed.</t>
  </si>
  <si>
    <t>6 km of reticulation completed and 810 water meters installed.</t>
  </si>
  <si>
    <t>1 km of reticulation completed.</t>
  </si>
  <si>
    <t>To develop water source, complete reticulation and installation of storage tank by June 2020</t>
  </si>
  <si>
    <t>1  water source developed, 1.2 km of reticulation completed and 1 storage tank installed.</t>
  </si>
  <si>
    <t>To complete reticulation network &amp; storage by June 2020</t>
  </si>
  <si>
    <t>Number of km of reticulation completed and storage tank installed.</t>
  </si>
  <si>
    <t>1.3km of reticulation completed and 1 storage tank installed.</t>
  </si>
  <si>
    <t>0.5km of reticulation completed.</t>
  </si>
  <si>
    <t>To develop water source, complete reticulation and install package plant by June  2020</t>
  </si>
  <si>
    <t>Number of water source developed, reticulation completed and  package plant installed.</t>
  </si>
  <si>
    <t>1 water source developed, 2km of reticulation completed and  1 package plant installed.</t>
  </si>
  <si>
    <t>1 water source developed.</t>
  </si>
  <si>
    <t>To develop water source, complete rising main and seal concrete reservoir by June 2020</t>
  </si>
  <si>
    <t>1 water source developed,  0.8 km rising main completed and 1  concrete reservoir sealed.</t>
  </si>
  <si>
    <t>To complete testing and commissioning of pipeline  by June 2020.</t>
  </si>
  <si>
    <t xml:space="preserve">Ephram Mogale VIP Sanitation Programme Phase 2.3 </t>
  </si>
  <si>
    <t>Elias Motsoaledi VIP Sanitation Programme Phase 2.3</t>
  </si>
  <si>
    <t>Number of VIP sanitation units constructed</t>
  </si>
  <si>
    <t>Number of Kilometres of Zaaiplaas bulk water supply pipeline commissioned, command reservoir constructed and pump station installed</t>
  </si>
  <si>
    <t>1 Kilometres of Zaaiplaas  bulk water supply pipeline commissioned and 1 pump station installed</t>
  </si>
  <si>
    <t xml:space="preserve">Makhuduthamaga VIP Sanitation programme phase 2.3 </t>
  </si>
  <si>
    <t>Number  of VIP sanitation units constructed</t>
  </si>
  <si>
    <t>30km of pipeline constructed , 4* Reservoir constructed 7*boreholes drilled and equiped</t>
  </si>
  <si>
    <t>Kilometres of pipeline constructed, number of reservoir constructed, number of boreholes drilled and equiped</t>
  </si>
  <si>
    <t xml:space="preserve">15km of pipeline constructed , </t>
  </si>
  <si>
    <t>To construct  Bulk water supply network  in Ga- Marishane by June 2020</t>
  </si>
  <si>
    <t>Kilometres of pipeline constructed, number of reservoir constructed and  WTW  refurbished</t>
  </si>
  <si>
    <t xml:space="preserve">3.4km  of bulk pipeline constructed , 1 reservoir constructed and 1 WTW  refurbished </t>
  </si>
  <si>
    <t>1,7km  of bulk pipeline constructed</t>
  </si>
  <si>
    <t>53 kilometres of pipeline constructed</t>
  </si>
  <si>
    <t>kilometres of pipeline constructed</t>
  </si>
  <si>
    <t xml:space="preserve">30% Bulk  water supply   constructed </t>
  </si>
  <si>
    <t>1 Kilometre of pipeline constructed and 1 reservoir constructed</t>
  </si>
  <si>
    <t>Kilometre of pipeline constructed and number of  reservoir constructed</t>
  </si>
  <si>
    <t>Fetakgomo Tubatse VIP Sanitation programme phase 2.3</t>
  </si>
  <si>
    <t>No of VIP sanitation units constructed</t>
  </si>
  <si>
    <t xml:space="preserve">Nkadimeng RWS Extension 2( Phase 9 to 11) (Fetakgomo) Ga- Mmela to Mashilavele , Ga- Pahla, Molapong, Ga- Magolego, Mankontu and Masehleng </t>
  </si>
  <si>
    <t>38km of  pipeline constructed, 1* 500kl reservoir  and 98 street taps constructed</t>
  </si>
  <si>
    <t>km of  pipeline constructed,  number of  reservoir  and street taps constructed</t>
  </si>
  <si>
    <t>2km of  pipeline constructed</t>
  </si>
  <si>
    <t xml:space="preserve">10 kilometres of pipeline and 4 reservoirs constructed </t>
  </si>
  <si>
    <t>Kilometres of pipeline and number of reservoirs constructed</t>
  </si>
  <si>
    <t>190km pipeline and 3 reservoirs constructed</t>
  </si>
  <si>
    <t>km pipeline and number of reservoirs constructed</t>
  </si>
  <si>
    <t xml:space="preserve"> 40km pipeline   constructed </t>
  </si>
  <si>
    <t xml:space="preserve"> Lebalelo South phase 3 (Ga-Maroga and Motlolo Bulk and Reticulation infrastructure)</t>
  </si>
  <si>
    <t>55 kilometres of pipeline and 3 reservoirs constructed</t>
  </si>
  <si>
    <t xml:space="preserve">Kilometres of pipeline and number of reservoirs coonstructed </t>
  </si>
  <si>
    <t>To construct reticulation network in Malekana by June 2020</t>
  </si>
  <si>
    <t>To construct Fetakgomo Tubatse VIP Sanitation units by June 2020</t>
  </si>
  <si>
    <t>To construct  Fetakgomo Tubatse VIP Sanitation units by June 2020</t>
  </si>
  <si>
    <t xml:space="preserve">To construct Makhuduthamaga  VIP Sanitation units by June 2020 </t>
  </si>
  <si>
    <t xml:space="preserve">To construct Elias Motsoaledi VIP Sanitation units by June 2020 </t>
  </si>
  <si>
    <t xml:space="preserve">To construct Ephraem Mogale VIP Sanitation units by June 2020  </t>
  </si>
  <si>
    <t xml:space="preserve"> </t>
  </si>
  <si>
    <t xml:space="preserve">Number of Kilometers of bulk pipeline,  of booster pump station and  of reservoirs constructed </t>
  </si>
  <si>
    <t xml:space="preserve">3  Kilometers of bulk pipeline,  of booster pump station and  of reservoirs constructed </t>
  </si>
  <si>
    <t>13km of bulk  water supply pipeline phase 2 in Mooihoek  completed</t>
  </si>
  <si>
    <t xml:space="preserve">Percentage  1x5 MI concrete reservoir  constructed  </t>
  </si>
  <si>
    <t>Number of water source develop,  rising main completed and  concrete reservoir sealed</t>
  </si>
  <si>
    <t>2019-2020 SERVICE DELIVERY BUDGET AND IMPLEMENTATION PLAN</t>
  </si>
  <si>
    <t>Signed Progress Report by Municipal Manager</t>
  </si>
  <si>
    <t>Approved policy</t>
  </si>
  <si>
    <t>Approved water and sanitation by-laws</t>
  </si>
  <si>
    <t>Formulation of Bulk contribution policy</t>
  </si>
  <si>
    <t>Signed close-out report by Municipal Manager and Completion certificate</t>
  </si>
  <si>
    <t>MUNICIPAL HEALTH SERVICES</t>
  </si>
  <si>
    <t>To Have an improved, clean, healthy and sustainable environment through municipal health services package by June 2020</t>
  </si>
  <si>
    <t>Environmental Pollution Prevention</t>
  </si>
  <si>
    <t>12 Awareness Campaigns on Air Quality conducted</t>
  </si>
  <si>
    <t>Number of Awareness Campaigns on Air Quality conducted</t>
  </si>
  <si>
    <t>24 Awareness Campaigns on Air Quality conducted</t>
  </si>
  <si>
    <t xml:space="preserve">Attendance register </t>
  </si>
  <si>
    <t xml:space="preserve">Water quality monitoring </t>
  </si>
  <si>
    <t>300 Water quality samples collected</t>
  </si>
  <si>
    <t>Number of Water quality samples collected</t>
  </si>
  <si>
    <t xml:space="preserve">Signed Water Quality samples Reports </t>
  </si>
  <si>
    <t>R44 078.28</t>
  </si>
  <si>
    <t>Food Safety control</t>
  </si>
  <si>
    <t>1400 Food Premises evaluated</t>
  </si>
  <si>
    <t>Number of Food Premises evaluated</t>
  </si>
  <si>
    <t>Signed Assessment forms incuding  the owner signature</t>
  </si>
  <si>
    <t>R21 501.60</t>
  </si>
  <si>
    <t>Waste Management</t>
  </si>
  <si>
    <t xml:space="preserve">100 Health care risk waste monitored </t>
  </si>
  <si>
    <t xml:space="preserve">Number of  Health care risk waste monitored </t>
  </si>
  <si>
    <t>25 Health care risk waste monitored</t>
  </si>
  <si>
    <t>R0 00</t>
  </si>
  <si>
    <t>Health Surveillance of premises</t>
  </si>
  <si>
    <t>1200  premises evaluated</t>
  </si>
  <si>
    <t>Number of premises evaluated</t>
  </si>
  <si>
    <t>Surveillance and prevention of communicable diseases</t>
  </si>
  <si>
    <t>100 Communicable diseases awareness campaigns held</t>
  </si>
  <si>
    <t>Number of Communicable diseases awareness campaigns held</t>
  </si>
  <si>
    <t>25 Communicable diseases awareness campaigns held</t>
  </si>
  <si>
    <t>Communicable diseases outbreak control</t>
  </si>
  <si>
    <t>142 communicable diseases investigated and controlled</t>
  </si>
  <si>
    <t>Number of  communicable diseases investigated and controlled</t>
  </si>
  <si>
    <t>All communicable diseases investigated and controlled</t>
  </si>
  <si>
    <t>Signed Reports and Attendance register</t>
  </si>
  <si>
    <t>Vector Control</t>
  </si>
  <si>
    <t>Number of premises monitored on vector control</t>
  </si>
  <si>
    <t xml:space="preserve">Signed Reports </t>
  </si>
  <si>
    <t xml:space="preserve">Disposal of the dead  </t>
  </si>
  <si>
    <t>100 Disposal of the dead facilities  evaluated</t>
  </si>
  <si>
    <t>Number of Disposal of the dead facilities  evaluated</t>
  </si>
  <si>
    <t>25 Disposal of the dead facilities  evaluated</t>
  </si>
  <si>
    <t>*Signed Reports * Forms signed by Mortuaries</t>
  </si>
  <si>
    <t>Number of chemical handling premises evaluations conducted</t>
  </si>
  <si>
    <t>*Signed Reports * Signed evaluation forms</t>
  </si>
  <si>
    <t>EMERGENCY MANAGEMENT SERVICES</t>
  </si>
  <si>
    <t>To protect loss of life, damage to property and environment by June 2020</t>
  </si>
  <si>
    <t>Fire and Rescue Operations</t>
  </si>
  <si>
    <t>587 reported Emergency Services incidents  attended</t>
  </si>
  <si>
    <t>Number of  reported Emergency Services incidents  attended</t>
  </si>
  <si>
    <t>All reported Emergency Services incidents  attended</t>
  </si>
  <si>
    <t xml:space="preserve">Emergency Management Services Training Academy </t>
  </si>
  <si>
    <t>Number of  fire fighting courses facilitated</t>
  </si>
  <si>
    <t xml:space="preserve">Fire Safety and Prevention </t>
  </si>
  <si>
    <t>654 reported fire safety and prevention services conducted</t>
  </si>
  <si>
    <t>Number of all fire safety and prevention services provided</t>
  </si>
  <si>
    <t>All reported fire safety and prevention services conducted</t>
  </si>
  <si>
    <t xml:space="preserve">EMS Equipment </t>
  </si>
  <si>
    <t>31 required supplies to stations delivered</t>
  </si>
  <si>
    <t>Number of all provision of EMS Equipment delivered</t>
  </si>
  <si>
    <t>All required supplies to stations delivered</t>
  </si>
  <si>
    <t>Delivery note</t>
  </si>
  <si>
    <t>DISASTER MANAGEMENT</t>
  </si>
  <si>
    <t>Disaster risk assessment</t>
  </si>
  <si>
    <t>580 reported disaster risk management incidents attended</t>
  </si>
  <si>
    <t>Number of reported disaster risk management incidents attended</t>
  </si>
  <si>
    <t>All reported disaster risk management incidents attended</t>
  </si>
  <si>
    <t>Register of disaster incidents</t>
  </si>
  <si>
    <t>Disaster risk reduction</t>
  </si>
  <si>
    <t>Number of  disaster risk reduction awareness campaigns conducted</t>
  </si>
  <si>
    <t>Signed Reports * Register of disaster incidents</t>
  </si>
  <si>
    <t>Disaster response and recovery</t>
  </si>
  <si>
    <t>(1210 Blankets, 622 sponches, 55 temporary shelters,  141 food parcels) relief material to all affected disaster victims coordinated and provided</t>
  </si>
  <si>
    <t>Number of all reported disaster response and recovery operations attented to</t>
  </si>
  <si>
    <t>All reported disaster response and recovery operations attented to</t>
  </si>
  <si>
    <t>Register of incidents attented to</t>
  </si>
  <si>
    <t>Disaster management plan and framework  review</t>
  </si>
  <si>
    <t>1 Disaster management plan and framework reviewed</t>
  </si>
  <si>
    <t xml:space="preserve">Number of disaster management plan and framework reviewed </t>
  </si>
  <si>
    <t>01 Disaster management plan and framework reviewed</t>
  </si>
  <si>
    <t>Stakeholder consultation</t>
  </si>
  <si>
    <t>Reviewed disaster management plan and Council resolution</t>
  </si>
  <si>
    <t xml:space="preserve">Special  Operations  </t>
  </si>
  <si>
    <t>Number of special high density days campaigns coordinated</t>
  </si>
  <si>
    <t>Operational plan, attendance register and minutes</t>
  </si>
  <si>
    <t>31 620, 00</t>
  </si>
  <si>
    <t>INTERGOVERNMENTA RELATIONS</t>
  </si>
  <si>
    <t>4 Municipal Health services and 2 Environmental  Management Fora coordinated</t>
  </si>
  <si>
    <t>Number of Municipal Health services and  Environmental  Management Fora coordinated</t>
  </si>
  <si>
    <t>1 Municipal Health services and 1 Environmental  Management Fora coordinated</t>
  </si>
  <si>
    <t>Attendance Register and Minutes</t>
  </si>
  <si>
    <t>10 Community safety Fora coordinated</t>
  </si>
  <si>
    <t>Number of  Community safety Fora coordinated</t>
  </si>
  <si>
    <t>2 Community safety Fora coordinated</t>
  </si>
  <si>
    <t>4 Disater management Advisory Fora  coordinated</t>
  </si>
  <si>
    <t>Number of Disater management Advisory Fora  coordinated</t>
  </si>
  <si>
    <t>1 Disater management Advisory Forum  coordinated</t>
  </si>
  <si>
    <t>To coordinate Disater management Fora by June 2020</t>
  </si>
  <si>
    <t>To coordinate Community safety Fora by June 2020</t>
  </si>
  <si>
    <t>To coordinate Municipal Health services and environmental management Fora by June 2020</t>
  </si>
  <si>
    <t>Disater management Fora</t>
  </si>
  <si>
    <t>Community safety Fora</t>
  </si>
  <si>
    <t>Municipal Health services Forum and Environmental  Management Fora</t>
  </si>
  <si>
    <t>BASIC SERVICES DELIVERY</t>
  </si>
  <si>
    <t>PROGRESS (ACHIEVED/ NOT ACHIEVED)</t>
  </si>
  <si>
    <t>ACTUAL PROGRESS</t>
  </si>
  <si>
    <t>CHALLENGE</t>
  </si>
  <si>
    <t>REMEDIAL ACTION</t>
  </si>
  <si>
    <t>Achieved</t>
  </si>
  <si>
    <t>None</t>
  </si>
  <si>
    <t>Not achieved</t>
  </si>
  <si>
    <t>Not Achieved</t>
  </si>
  <si>
    <t>0 Kilometers of water reticulation network completed</t>
  </si>
  <si>
    <t>0 water source developed</t>
  </si>
  <si>
    <t>N/A</t>
  </si>
  <si>
    <t xml:space="preserve">0 km of  water supply pipeline and 0  water storage completed              </t>
  </si>
  <si>
    <t>0  water source developed.</t>
  </si>
  <si>
    <t>0 km of reticulation completed.</t>
  </si>
  <si>
    <t>0 water source developed.</t>
  </si>
  <si>
    <t>0 VDIP Sanitation units constructed</t>
  </si>
  <si>
    <t>0 km of water supply pipeline constructed</t>
  </si>
  <si>
    <t>0 km bulk water supply pipeline tested and commissioned</t>
  </si>
  <si>
    <t>Delayed transfer of WSIG funds by DWS to Sekhukhune District Municipality.</t>
  </si>
  <si>
    <t>DWS send the correspondence indicating that the funds will be transferred by the 22nd November 2019.</t>
  </si>
  <si>
    <t xml:space="preserve">Not achieved
</t>
  </si>
  <si>
    <t>0 Kilometers of bulk pipeline constructed,0* booster pump station constructed ,0*concrete reservoir constructed</t>
  </si>
  <si>
    <t xml:space="preserve">0 Kilometers  of bulk water supply pipeline  constructed </t>
  </si>
  <si>
    <t xml:space="preserve">0 %, 1 X 5  Ml concrete  reservoir  constructed </t>
  </si>
  <si>
    <t xml:space="preserve">Site establishment and 0 km pipeline constructed </t>
  </si>
  <si>
    <t xml:space="preserve">0 Kilometers of  bulk water supply pipeline assessed  </t>
  </si>
  <si>
    <t xml:space="preserve">0,1 Kilometers  of bulk water supply pipeline  constructed </t>
  </si>
  <si>
    <t xml:space="preserve">Failure to deliver the outstanding ductile pipes by the service provider as per agreement
</t>
  </si>
  <si>
    <t>SDM Legal department currently finalizing termination of contract with the supplier. As way forward it is recommended that we deviate from SCM normal tendering processes and appoint a service provider with financial capacity who will be linked to a reliable supplier for the specialized material</t>
  </si>
  <si>
    <t>0 Kilometre of    bulk water supply pipeline commissioned</t>
  </si>
  <si>
    <t xml:space="preserve">Moutse BWS Construction Pipeline
Project no 5 
</t>
  </si>
  <si>
    <t>PLANNING &amp; DESIGN AND REGULATIONS &amp; GOVERNANCE</t>
  </si>
  <si>
    <t xml:space="preserve">Community protests prevents the contractor from casting concrete on reservoir roof.Eskom delay installations of transformer </t>
  </si>
  <si>
    <t>Social facilitator assisting to resolve the matter.</t>
  </si>
  <si>
    <t>Limited funding on the RBIG programme</t>
  </si>
  <si>
    <t xml:space="preserve">Project to be implemented in the next  RBIG allocation </t>
  </si>
  <si>
    <t xml:space="preserve">Achieved </t>
  </si>
  <si>
    <t xml:space="preserve">None </t>
  </si>
  <si>
    <t>5.76Ml of Potable Water delivered in Jane Furse Hospital and Buffelshoek</t>
  </si>
  <si>
    <t>3079 Mℓ of water purchased</t>
  </si>
  <si>
    <t xml:space="preserve">0 Bulk Water  Meters  installed </t>
  </si>
  <si>
    <t>Delays in assesement of bulk metres took long</t>
  </si>
  <si>
    <t>The assement of the bulk metres has concluded</t>
  </si>
  <si>
    <t>Contractor and consultant terminated</t>
  </si>
  <si>
    <t>New consultant appointed to assess the remaining work to complete the project</t>
  </si>
  <si>
    <t xml:space="preserve">Contractual disputes on professional services. 
Conclusion of fees settlement
Connection into Lusaka Reservoir require Engineers supervision
</t>
  </si>
  <si>
    <t>Project Quality and quantity Management report submitted to MM for recommendation</t>
  </si>
  <si>
    <t>Contractual disputes on professional services. Litigations against SDM. Delays in procuring of material by DWS National. Project on hold. No expenditure for 2 years</t>
  </si>
  <si>
    <t>The project is currently under evaluation by Engineering specialist and the report will provided to the Municipality to make recommendations</t>
  </si>
  <si>
    <t>Contractors Development Programme stagnant because of administration issues. Contractors cannot be given sites because of the unavailability of the beneficiary list.</t>
  </si>
  <si>
    <t>The request for beneficiary list letters has been done and letters are dispatched  to local municipalities and we waiting for their response</t>
  </si>
  <si>
    <t>General delays due to technical support requirement, procurement of materials.
New estimate completion date end Nov 2019.
Requires confirmation on testing conducted on pumps.
Poor attendance to contractual concerns and matters by the Contractor.
Concern that some variation, minor additional scope work items and extension of time consideration could exceed contingency allowance and value</t>
  </si>
  <si>
    <t>Recommend Engineer be afforded opportunity to develop alternative solution for direct supply to 10 downstream reservoirs.
SDM to consider extending H&amp;H (and subcontractors) contract to include commissioning of the pipeline on alternative solution.</t>
  </si>
  <si>
    <t xml:space="preserve">0 VIP Sanitation toilets  constructed </t>
  </si>
  <si>
    <t>0 Kilometres of Zaaiplaas  bulk water supply pipeline commissioned and 0 pump station installed</t>
  </si>
  <si>
    <t xml:space="preserve"> 3.3km  of bulk pipeline constructed , 0 reservoir completed and 0 WTW  completed </t>
  </si>
  <si>
    <t>2 km of  pipeline constructed, 0* 500kl reservoir and 0 street taps</t>
  </si>
  <si>
    <t xml:space="preserve">5km of pipeline constructed , </t>
  </si>
  <si>
    <t>Delays in approval of the VO</t>
  </si>
  <si>
    <t>The VO is finally approved and the project to be fast track</t>
  </si>
  <si>
    <t>6 Air quality awareness campaigns conducted</t>
  </si>
  <si>
    <r>
      <rPr>
        <b/>
        <sz val="16"/>
        <color theme="1"/>
        <rFont val="Arial"/>
        <family val="2"/>
      </rPr>
      <t>6</t>
    </r>
    <r>
      <rPr>
        <sz val="16"/>
        <color theme="1"/>
        <rFont val="Arial"/>
        <family val="2"/>
      </rPr>
      <t xml:space="preserve"> Air quality awareness campaigns conducted</t>
    </r>
  </si>
  <si>
    <t>75 Water quality samples collected</t>
  </si>
  <si>
    <r>
      <rPr>
        <b/>
        <sz val="16"/>
        <color theme="1"/>
        <rFont val="Arial"/>
        <family val="2"/>
      </rPr>
      <t>75</t>
    </r>
    <r>
      <rPr>
        <sz val="16"/>
        <color theme="1"/>
        <rFont val="Arial"/>
        <family val="2"/>
      </rPr>
      <t xml:space="preserve"> Water quality samples collected</t>
    </r>
  </si>
  <si>
    <t>350 Food Premises evaluated</t>
  </si>
  <si>
    <r>
      <rPr>
        <b/>
        <sz val="16"/>
        <color theme="1"/>
        <rFont val="Arial"/>
        <family val="2"/>
      </rPr>
      <t>366</t>
    </r>
    <r>
      <rPr>
        <sz val="16"/>
        <color theme="1"/>
        <rFont val="Arial"/>
        <family val="2"/>
      </rPr>
      <t xml:space="preserve"> Food premises evaluated</t>
    </r>
  </si>
  <si>
    <r>
      <rPr>
        <b/>
        <sz val="16"/>
        <color theme="1"/>
        <rFont val="Arial"/>
        <family val="2"/>
      </rPr>
      <t>27</t>
    </r>
    <r>
      <rPr>
        <sz val="16"/>
        <color theme="1"/>
        <rFont val="Arial"/>
        <family val="2"/>
      </rPr>
      <t xml:space="preserve"> Health care risk waste monitored</t>
    </r>
  </si>
  <si>
    <t>750 Premises evaluated</t>
  </si>
  <si>
    <t xml:space="preserve">200 Premises evaluated </t>
  </si>
  <si>
    <r>
      <rPr>
        <b/>
        <sz val="16"/>
        <color theme="1"/>
        <rFont val="Arial"/>
        <family val="2"/>
      </rPr>
      <t>217</t>
    </r>
    <r>
      <rPr>
        <sz val="16"/>
        <color theme="1"/>
        <rFont val="Arial"/>
        <family val="2"/>
      </rPr>
      <t xml:space="preserve"> Premises evaluated </t>
    </r>
  </si>
  <si>
    <r>
      <rPr>
        <b/>
        <sz val="16"/>
        <color theme="1"/>
        <rFont val="Arial"/>
        <family val="2"/>
      </rPr>
      <t>44</t>
    </r>
    <r>
      <rPr>
        <sz val="16"/>
        <color theme="1"/>
        <rFont val="Arial"/>
        <family val="2"/>
      </rPr>
      <t xml:space="preserve"> Communicable diseases awareness campaigns held</t>
    </r>
  </si>
  <si>
    <r>
      <t xml:space="preserve">All </t>
    </r>
    <r>
      <rPr>
        <b/>
        <sz val="16"/>
        <color theme="1"/>
        <rFont val="Arial"/>
        <family val="2"/>
      </rPr>
      <t xml:space="preserve">10 </t>
    </r>
    <r>
      <rPr>
        <sz val="16"/>
        <color theme="1"/>
        <rFont val="Arial"/>
        <family val="2"/>
      </rPr>
      <t xml:space="preserve">Diarrhoea cases reported were investigated </t>
    </r>
  </si>
  <si>
    <t>1000 Premises monitored on vector control</t>
  </si>
  <si>
    <t>1400 Premises monitored</t>
  </si>
  <si>
    <t>350 Premises monitored</t>
  </si>
  <si>
    <r>
      <rPr>
        <b/>
        <sz val="16"/>
        <color theme="1"/>
        <rFont val="Arial"/>
        <family val="2"/>
      </rPr>
      <t>366</t>
    </r>
    <r>
      <rPr>
        <sz val="16"/>
        <color theme="1"/>
        <rFont val="Arial"/>
        <family val="2"/>
      </rPr>
      <t xml:space="preserve"> Premises monitored</t>
    </r>
  </si>
  <si>
    <r>
      <rPr>
        <b/>
        <sz val="16"/>
        <color theme="1"/>
        <rFont val="Arial"/>
        <family val="2"/>
      </rPr>
      <t>27</t>
    </r>
    <r>
      <rPr>
        <sz val="16"/>
        <color theme="1"/>
        <rFont val="Arial"/>
        <family val="2"/>
      </rPr>
      <t xml:space="preserve"> Disposal of the dead facilities  evaluated</t>
    </r>
  </si>
  <si>
    <t xml:space="preserve"> None</t>
  </si>
  <si>
    <t xml:space="preserve">Chemical Safety  </t>
  </si>
  <si>
    <t>300 Chemical handling premises evaluations conducted</t>
  </si>
  <si>
    <t>75 Chemical handling premises evaluations conducted</t>
  </si>
  <si>
    <r>
      <rPr>
        <b/>
        <sz val="16"/>
        <color theme="1"/>
        <rFont val="Arial"/>
        <family val="2"/>
      </rPr>
      <t>80</t>
    </r>
    <r>
      <rPr>
        <sz val="16"/>
        <color theme="1"/>
        <rFont val="Arial"/>
        <family val="2"/>
      </rPr>
      <t xml:space="preserve"> Chemical handling premises evaluations conducted</t>
    </r>
  </si>
  <si>
    <t>All 276 reported emergency sevices incidents attended</t>
  </si>
  <si>
    <t>4 Fire fighting courses facilitated</t>
  </si>
  <si>
    <t>3 Firefighting courses facilitated</t>
  </si>
  <si>
    <t>1 Firefighting course facilitated</t>
  </si>
  <si>
    <r>
      <rPr>
        <b/>
        <sz val="16"/>
        <color theme="1"/>
        <rFont val="Arial"/>
        <family val="2"/>
      </rPr>
      <t>3</t>
    </r>
    <r>
      <rPr>
        <sz val="16"/>
        <color theme="1"/>
        <rFont val="Arial"/>
        <family val="2"/>
      </rPr>
      <t xml:space="preserve"> Firefighting course facilitated</t>
    </r>
  </si>
  <si>
    <r>
      <t xml:space="preserve">All </t>
    </r>
    <r>
      <rPr>
        <b/>
        <sz val="16"/>
        <color theme="1"/>
        <rFont val="Arial"/>
        <family val="2"/>
      </rPr>
      <t>220</t>
    </r>
    <r>
      <rPr>
        <sz val="16"/>
        <color theme="1"/>
        <rFont val="Arial"/>
        <family val="2"/>
      </rPr>
      <t xml:space="preserve"> reported fire safety prevention services conducted </t>
    </r>
  </si>
  <si>
    <r>
      <t xml:space="preserve">All </t>
    </r>
    <r>
      <rPr>
        <b/>
        <sz val="16"/>
        <color theme="1"/>
        <rFont val="Arial"/>
        <family val="2"/>
      </rPr>
      <t xml:space="preserve">5 </t>
    </r>
    <r>
      <rPr>
        <sz val="16"/>
        <color theme="1"/>
        <rFont val="Arial"/>
        <family val="2"/>
      </rPr>
      <t>required supplies to stations delivered</t>
    </r>
  </si>
  <si>
    <r>
      <rPr>
        <sz val="16"/>
        <rFont val="Arial"/>
        <family val="2"/>
      </rPr>
      <t>All (</t>
    </r>
    <r>
      <rPr>
        <b/>
        <sz val="16"/>
        <rFont val="Arial"/>
        <family val="2"/>
      </rPr>
      <t xml:space="preserve">51) </t>
    </r>
    <r>
      <rPr>
        <sz val="16"/>
        <rFont val="Arial"/>
        <family val="2"/>
      </rPr>
      <t>D</t>
    </r>
    <r>
      <rPr>
        <sz val="16"/>
        <color theme="1"/>
        <rFont val="Arial"/>
        <family val="2"/>
      </rPr>
      <t>isaster risk management incidents attended</t>
    </r>
  </si>
  <si>
    <t>24 Disaster risk reduction awareness campaigns conducted</t>
  </si>
  <si>
    <t>6 Disaster risk reduction awareness campaigns conducted</t>
  </si>
  <si>
    <r>
      <rPr>
        <b/>
        <sz val="16"/>
        <color theme="1"/>
        <rFont val="Arial"/>
        <family val="2"/>
      </rPr>
      <t xml:space="preserve">15 </t>
    </r>
    <r>
      <rPr>
        <sz val="16"/>
        <color theme="1"/>
        <rFont val="Arial"/>
        <family val="2"/>
      </rPr>
      <t>Disaster risk reduction awareness campaigns conducted</t>
    </r>
  </si>
  <si>
    <r>
      <rPr>
        <sz val="16"/>
        <rFont val="Arial"/>
        <family val="2"/>
      </rPr>
      <t>All (</t>
    </r>
    <r>
      <rPr>
        <b/>
        <sz val="16"/>
        <rFont val="Arial"/>
        <family val="2"/>
      </rPr>
      <t xml:space="preserve">51) </t>
    </r>
    <r>
      <rPr>
        <sz val="16"/>
        <rFont val="Arial"/>
        <family val="2"/>
      </rPr>
      <t>reported disaster response and recovery operations attented to</t>
    </r>
  </si>
  <si>
    <t xml:space="preserve">Stakeholder consulted </t>
  </si>
  <si>
    <t>03 Special operations on high density days campaigns coordinated</t>
  </si>
  <si>
    <t>1 Special operations high density campaigns coordinated</t>
  </si>
  <si>
    <r>
      <rPr>
        <b/>
        <sz val="16"/>
        <color theme="1"/>
        <rFont val="Arial"/>
        <family val="2"/>
      </rPr>
      <t>1</t>
    </r>
    <r>
      <rPr>
        <sz val="16"/>
        <color theme="1"/>
        <rFont val="Arial"/>
        <family val="2"/>
      </rPr>
      <t xml:space="preserve"> Special operations high density campaigns coordinated</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</si>
</sst>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R&quot;\ #,##0.00;[Red]&quot;R&quot;\ \-#,##0.00"/>
    <numFmt numFmtId="164" formatCode="&quot;R&quot;#,##0;[Red]\-&quot;R&quot;#,##0"/>
    <numFmt numFmtId="165" formatCode="&quot;R&quot;#,##0.00;[Red]\-&quot;R&quot;#,##0.00"/>
    <numFmt numFmtId="166" formatCode="&quot;R&quot;#,##0.00"/>
  </numFmts>
  <fonts count="8" x14ac:knownFonts="1">
    <font>
      <sz val="11"/>
      <color theme="1"/>
      <name val="Calibri"/>
      <family val="2"/>
      <scheme val="minor"/>
    </font>
    <font>
      <b/>
      <sz val="16"/>
      <color theme="1"/>
      <name val="Arial"/>
      <family val="2"/>
    </font>
    <font>
      <sz val="16"/>
      <color theme="1"/>
      <name val="Arial"/>
      <family val="2"/>
    </font>
    <font>
      <sz val="16"/>
      <name val="Arial"/>
      <family val="2"/>
    </font>
    <font>
      <sz val="16"/>
      <color rgb="FFFF0000"/>
      <name val="Arial"/>
      <family val="2"/>
    </font>
    <font>
      <b/>
      <sz val="16"/>
      <color rgb="FF000000"/>
      <name val="Arial"/>
      <family val="2"/>
    </font>
    <font>
      <sz val="16"/>
      <color rgb="FF000000"/>
      <name val="Arial"/>
      <family val="2"/>
    </font>
    <font>
      <b/>
      <sz val="16"/>
      <name val="Arial"/>
      <family val="2"/>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FFFF"/>
        <bgColor indexed="64"/>
      </patternFill>
    </fill>
    <fill>
      <patternFill patternType="solid">
        <fgColor theme="2" tint="-9.9978637043366805E-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s>
  <cellStyleXfs count="1">
    <xf numFmtId="0" fontId="0" fillId="0" borderId="0"/>
  </cellStyleXfs>
  <cellXfs count="84">
    <xf numFmtId="0" fontId="0" fillId="0" borderId="0" xfId="0"/>
    <xf numFmtId="0" fontId="2" fillId="0" borderId="0" xfId="0" applyFont="1" applyAlignment="1">
      <alignment horizontal="left" vertical="top"/>
    </xf>
    <xf numFmtId="0" fontId="1" fillId="5" borderId="1" xfId="0" applyFont="1" applyFill="1" applyBorder="1" applyAlignment="1">
      <alignment horizontal="left" vertical="top" wrapText="1"/>
    </xf>
    <xf numFmtId="0" fontId="2" fillId="0" borderId="1" xfId="0" applyFont="1" applyBorder="1" applyAlignment="1">
      <alignment horizontal="left" vertical="top" wrapText="1"/>
    </xf>
    <xf numFmtId="0" fontId="1" fillId="0" borderId="1" xfId="0" applyFont="1" applyBorder="1" applyAlignment="1">
      <alignment horizontal="left" vertical="top" wrapText="1"/>
    </xf>
    <xf numFmtId="0" fontId="2" fillId="3" borderId="1" xfId="0" applyFont="1" applyFill="1" applyBorder="1" applyAlignment="1">
      <alignment horizontal="left" vertical="top" wrapText="1"/>
    </xf>
    <xf numFmtId="0" fontId="3" fillId="3" borderId="8" xfId="0" applyFont="1" applyFill="1" applyBorder="1" applyAlignment="1">
      <alignment horizontal="left" vertical="top" wrapText="1"/>
    </xf>
    <xf numFmtId="166" fontId="2" fillId="0" borderId="1" xfId="0" applyNumberFormat="1" applyFont="1" applyBorder="1" applyAlignment="1">
      <alignment horizontal="center" vertical="top" wrapText="1"/>
    </xf>
    <xf numFmtId="0" fontId="3" fillId="3" borderId="1" xfId="0" applyFont="1" applyFill="1" applyBorder="1" applyAlignment="1">
      <alignment horizontal="left" vertical="top" wrapText="1"/>
    </xf>
    <xf numFmtId="0" fontId="4" fillId="0" borderId="0" xfId="0" applyFont="1" applyAlignment="1">
      <alignment horizontal="left" vertical="top"/>
    </xf>
    <xf numFmtId="0" fontId="2" fillId="3" borderId="9" xfId="0" applyFont="1" applyFill="1" applyBorder="1" applyAlignment="1">
      <alignment horizontal="left" vertical="top" wrapText="1"/>
    </xf>
    <xf numFmtId="166" fontId="2" fillId="3" borderId="1" xfId="0" applyNumberFormat="1" applyFont="1" applyFill="1" applyBorder="1" applyAlignment="1">
      <alignment horizontal="left" vertical="top" wrapText="1"/>
    </xf>
    <xf numFmtId="166" fontId="2" fillId="0" borderId="1" xfId="0" applyNumberFormat="1" applyFont="1" applyBorder="1" applyAlignment="1">
      <alignment horizontal="left" vertical="top" wrapText="1"/>
    </xf>
    <xf numFmtId="0" fontId="2" fillId="0" borderId="1" xfId="0" applyFont="1" applyBorder="1" applyAlignment="1">
      <alignment vertical="top" wrapText="1"/>
    </xf>
    <xf numFmtId="0" fontId="1" fillId="3" borderId="1" xfId="0" applyFont="1" applyFill="1" applyBorder="1" applyAlignment="1">
      <alignment horizontal="left" vertical="top" wrapText="1"/>
    </xf>
    <xf numFmtId="0" fontId="3" fillId="0" borderId="1" xfId="0" applyFont="1" applyBorder="1" applyAlignment="1">
      <alignment horizontal="left" vertical="top" wrapText="1"/>
    </xf>
    <xf numFmtId="0" fontId="5" fillId="0" borderId="1" xfId="0" applyFont="1" applyBorder="1" applyAlignment="1">
      <alignment vertical="top" wrapText="1"/>
    </xf>
    <xf numFmtId="0" fontId="1" fillId="0" borderId="1" xfId="0" applyFont="1" applyBorder="1" applyAlignment="1">
      <alignment vertical="top" wrapText="1"/>
    </xf>
    <xf numFmtId="0" fontId="6" fillId="0" borderId="1" xfId="0" applyFont="1" applyBorder="1" applyAlignment="1">
      <alignment vertical="top" wrapText="1"/>
    </xf>
    <xf numFmtId="166" fontId="3" fillId="3" borderId="1" xfId="0" applyNumberFormat="1" applyFont="1" applyFill="1" applyBorder="1" applyAlignment="1">
      <alignment horizontal="left" vertical="top" wrapText="1"/>
    </xf>
    <xf numFmtId="0" fontId="2"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6" fillId="4" borderId="1" xfId="0" applyFont="1" applyFill="1" applyBorder="1" applyAlignment="1">
      <alignment vertical="top" wrapText="1"/>
    </xf>
    <xf numFmtId="0" fontId="3" fillId="3" borderId="4" xfId="0" applyFont="1" applyFill="1" applyBorder="1" applyAlignment="1">
      <alignment horizontal="left" vertical="top" wrapText="1"/>
    </xf>
    <xf numFmtId="0" fontId="3" fillId="3" borderId="6" xfId="0" applyFont="1" applyFill="1" applyBorder="1" applyAlignment="1">
      <alignment horizontal="left" vertical="top" wrapText="1"/>
    </xf>
    <xf numFmtId="166" fontId="2" fillId="3" borderId="1" xfId="0" applyNumberFormat="1" applyFont="1" applyFill="1" applyBorder="1" applyAlignment="1">
      <alignment horizontal="left" vertical="top"/>
    </xf>
    <xf numFmtId="0" fontId="5" fillId="0" borderId="1" xfId="0" applyFont="1" applyFill="1" applyBorder="1" applyAlignment="1">
      <alignment vertical="top" wrapText="1"/>
    </xf>
    <xf numFmtId="0" fontId="2" fillId="3" borderId="0" xfId="0" applyFont="1" applyFill="1" applyAlignment="1">
      <alignment horizontal="left" vertical="top"/>
    </xf>
    <xf numFmtId="166" fontId="3" fillId="3" borderId="1" xfId="0" applyNumberFormat="1" applyFont="1" applyFill="1" applyBorder="1" applyAlignment="1">
      <alignment horizontal="left" vertical="top"/>
    </xf>
    <xf numFmtId="0" fontId="7" fillId="0" borderId="1" xfId="0" applyFont="1" applyFill="1" applyBorder="1" applyAlignment="1">
      <alignment horizontal="left" vertical="top" wrapText="1"/>
    </xf>
    <xf numFmtId="0" fontId="7" fillId="0" borderId="1" xfId="0" applyFont="1" applyFill="1" applyBorder="1" applyAlignment="1">
      <alignment vertical="top" wrapText="1"/>
    </xf>
    <xf numFmtId="0" fontId="3" fillId="0" borderId="1" xfId="0" applyFont="1" applyBorder="1" applyAlignment="1">
      <alignment vertical="top" wrapText="1"/>
    </xf>
    <xf numFmtId="0" fontId="3" fillId="0" borderId="0" xfId="0" applyFont="1" applyAlignment="1">
      <alignment horizontal="left" vertical="top"/>
    </xf>
    <xf numFmtId="0" fontId="3" fillId="3" borderId="7" xfId="0" applyFont="1" applyFill="1" applyBorder="1" applyAlignment="1">
      <alignment horizontal="left" vertical="top" wrapText="1"/>
    </xf>
    <xf numFmtId="0" fontId="3" fillId="3" borderId="10" xfId="0" applyFont="1" applyFill="1" applyBorder="1" applyAlignment="1">
      <alignment horizontal="left" vertical="top" wrapText="1"/>
    </xf>
    <xf numFmtId="0" fontId="3" fillId="3" borderId="3" xfId="0" applyFont="1" applyFill="1" applyBorder="1" applyAlignment="1">
      <alignment horizontal="left" vertical="top" wrapText="1"/>
    </xf>
    <xf numFmtId="0" fontId="2" fillId="0" borderId="1" xfId="0" applyFont="1" applyBorder="1" applyAlignment="1">
      <alignment vertical="top" wrapText="1"/>
    </xf>
    <xf numFmtId="8" fontId="6" fillId="0" borderId="1" xfId="0" applyNumberFormat="1" applyFont="1" applyBorder="1" applyAlignment="1">
      <alignment horizontal="left" vertical="top"/>
    </xf>
    <xf numFmtId="0" fontId="2" fillId="0" borderId="1" xfId="0" applyFont="1" applyBorder="1" applyAlignment="1">
      <alignment vertical="top"/>
    </xf>
    <xf numFmtId="164" fontId="2" fillId="0" borderId="1" xfId="0" applyNumberFormat="1" applyFont="1" applyBorder="1" applyAlignment="1">
      <alignment vertical="top"/>
    </xf>
    <xf numFmtId="4" fontId="2" fillId="0" borderId="1" xfId="0" applyNumberFormat="1" applyFont="1" applyBorder="1" applyAlignment="1">
      <alignment horizontal="left" vertical="top" wrapText="1"/>
    </xf>
    <xf numFmtId="0" fontId="2" fillId="0" borderId="1" xfId="0" applyFont="1" applyBorder="1" applyAlignment="1">
      <alignment horizontal="left" vertical="top" wrapText="1"/>
    </xf>
    <xf numFmtId="0" fontId="6" fillId="0" borderId="1" xfId="0" applyFont="1" applyBorder="1" applyAlignment="1">
      <alignment horizontal="left" vertical="top" wrapText="1"/>
    </xf>
    <xf numFmtId="3" fontId="2" fillId="0" borderId="1" xfId="0" applyNumberFormat="1" applyFont="1" applyBorder="1" applyAlignment="1">
      <alignment horizontal="left" vertical="top"/>
    </xf>
    <xf numFmtId="165" fontId="6" fillId="0" borderId="1" xfId="0" applyNumberFormat="1" applyFont="1" applyBorder="1" applyAlignment="1">
      <alignment horizontal="left" vertical="top"/>
    </xf>
    <xf numFmtId="0" fontId="2" fillId="0" borderId="1" xfId="0" applyFont="1" applyBorder="1" applyAlignment="1">
      <alignment horizontal="left" vertical="top"/>
    </xf>
    <xf numFmtId="0" fontId="6" fillId="3" borderId="1" xfId="0" applyFont="1" applyFill="1" applyBorder="1" applyAlignment="1">
      <alignment horizontal="left" vertical="top" wrapText="1"/>
    </xf>
    <xf numFmtId="0" fontId="2" fillId="3" borderId="1" xfId="0" applyFont="1" applyFill="1" applyBorder="1" applyAlignment="1">
      <alignment vertical="top" wrapText="1"/>
    </xf>
    <xf numFmtId="8" fontId="2" fillId="3" borderId="1" xfId="0" applyNumberFormat="1" applyFont="1" applyFill="1" applyBorder="1" applyAlignment="1">
      <alignment horizontal="left" vertical="top"/>
    </xf>
    <xf numFmtId="0" fontId="2" fillId="0" borderId="0" xfId="0" applyFont="1" applyAlignment="1">
      <alignment vertical="top" wrapText="1"/>
    </xf>
    <xf numFmtId="166" fontId="2" fillId="0" borderId="1" xfId="0" applyNumberFormat="1" applyFont="1" applyBorder="1" applyAlignment="1">
      <alignment horizontal="left" vertical="top"/>
    </xf>
    <xf numFmtId="0" fontId="6" fillId="0" borderId="1" xfId="0" applyFont="1" applyFill="1" applyBorder="1" applyAlignment="1">
      <alignment vertical="top" wrapText="1"/>
    </xf>
    <xf numFmtId="0" fontId="1" fillId="5" borderId="1" xfId="0" applyFont="1" applyFill="1" applyBorder="1" applyAlignment="1"/>
    <xf numFmtId="4" fontId="2" fillId="0" borderId="3" xfId="0" applyNumberFormat="1" applyFont="1" applyBorder="1" applyAlignment="1">
      <alignment horizontal="left" vertical="top" wrapText="1"/>
    </xf>
    <xf numFmtId="0" fontId="2" fillId="0" borderId="4" xfId="0" applyFont="1" applyBorder="1" applyAlignment="1">
      <alignment horizontal="left" vertical="top" wrapText="1"/>
    </xf>
    <xf numFmtId="0" fontId="2" fillId="0" borderId="5" xfId="0" applyFont="1" applyBorder="1" applyAlignment="1">
      <alignment horizontal="left" vertical="top" wrapText="1"/>
    </xf>
    <xf numFmtId="0" fontId="2" fillId="0" borderId="1" xfId="0" applyFont="1" applyBorder="1" applyAlignment="1">
      <alignment vertical="top" wrapText="1"/>
    </xf>
    <xf numFmtId="0" fontId="2" fillId="0" borderId="1" xfId="0" applyFont="1" applyBorder="1" applyAlignment="1">
      <alignment vertical="top"/>
    </xf>
    <xf numFmtId="0" fontId="2" fillId="0" borderId="1" xfId="0" applyFont="1" applyBorder="1" applyAlignment="1">
      <alignment horizontal="left" vertical="top" wrapText="1"/>
    </xf>
    <xf numFmtId="0" fontId="2" fillId="0" borderId="1" xfId="0" applyFont="1" applyBorder="1" applyAlignment="1">
      <alignment horizontal="left" vertical="top"/>
    </xf>
    <xf numFmtId="0" fontId="1" fillId="5" borderId="13" xfId="0" applyFont="1" applyFill="1" applyBorder="1" applyAlignment="1">
      <alignment horizontal="left" vertical="top" wrapText="1"/>
    </xf>
    <xf numFmtId="0" fontId="1" fillId="5" borderId="14" xfId="0" applyFont="1" applyFill="1" applyBorder="1" applyAlignment="1">
      <alignment horizontal="left" vertical="top" wrapText="1"/>
    </xf>
    <xf numFmtId="0" fontId="1" fillId="5" borderId="15" xfId="0" applyFont="1" applyFill="1" applyBorder="1" applyAlignment="1">
      <alignment horizontal="left" vertical="top" wrapText="1"/>
    </xf>
    <xf numFmtId="0" fontId="1" fillId="2" borderId="16" xfId="0" applyFont="1" applyFill="1" applyBorder="1" applyAlignment="1">
      <alignment horizontal="left" vertical="top" wrapText="1"/>
    </xf>
    <xf numFmtId="0" fontId="1" fillId="2" borderId="2" xfId="0" applyFont="1" applyFill="1" applyBorder="1" applyAlignment="1">
      <alignment horizontal="left" vertical="top" wrapText="1"/>
    </xf>
    <xf numFmtId="0" fontId="1" fillId="2" borderId="9" xfId="0" applyFont="1" applyFill="1" applyBorder="1" applyAlignment="1">
      <alignment horizontal="left" vertical="top" wrapText="1"/>
    </xf>
    <xf numFmtId="0" fontId="1" fillId="5" borderId="12" xfId="0" applyFont="1" applyFill="1" applyBorder="1" applyAlignment="1">
      <alignment horizontal="left" vertical="top" wrapText="1"/>
    </xf>
    <xf numFmtId="0" fontId="1" fillId="5" borderId="11" xfId="0" applyFont="1" applyFill="1" applyBorder="1" applyAlignment="1">
      <alignment horizontal="left" vertical="top" wrapText="1"/>
    </xf>
    <xf numFmtId="0" fontId="1" fillId="5" borderId="10" xfId="0" applyFont="1" applyFill="1" applyBorder="1" applyAlignment="1">
      <alignment horizontal="left" vertical="top" wrapText="1"/>
    </xf>
    <xf numFmtId="166" fontId="2" fillId="3" borderId="3" xfId="0" applyNumberFormat="1" applyFont="1" applyFill="1" applyBorder="1" applyAlignment="1">
      <alignment horizontal="left" vertical="center" wrapText="1"/>
    </xf>
    <xf numFmtId="166" fontId="2" fillId="3" borderId="4" xfId="0" applyNumberFormat="1" applyFont="1" applyFill="1" applyBorder="1" applyAlignment="1">
      <alignment horizontal="left" vertical="center" wrapText="1"/>
    </xf>
    <xf numFmtId="166" fontId="2" fillId="3" borderId="5" xfId="0" applyNumberFormat="1" applyFont="1" applyFill="1" applyBorder="1" applyAlignment="1">
      <alignment horizontal="left" vertical="center" wrapText="1"/>
    </xf>
    <xf numFmtId="166" fontId="2" fillId="0" borderId="3" xfId="0" applyNumberFormat="1" applyFont="1" applyBorder="1" applyAlignment="1">
      <alignment horizontal="left" vertical="center" wrapText="1"/>
    </xf>
    <xf numFmtId="166" fontId="2" fillId="0" borderId="4" xfId="0" applyNumberFormat="1" applyFont="1" applyBorder="1" applyAlignment="1">
      <alignment horizontal="left" vertical="center" wrapText="1"/>
    </xf>
    <xf numFmtId="166" fontId="2" fillId="0" borderId="5" xfId="0" applyNumberFormat="1" applyFont="1" applyBorder="1" applyAlignment="1">
      <alignment horizontal="left" vertical="center" wrapText="1"/>
    </xf>
    <xf numFmtId="0" fontId="1" fillId="2" borderId="12" xfId="0" applyFont="1" applyFill="1" applyBorder="1" applyAlignment="1">
      <alignment horizontal="left" vertical="top" wrapText="1"/>
    </xf>
    <xf numFmtId="0" fontId="1" fillId="2" borderId="11" xfId="0" applyFont="1" applyFill="1" applyBorder="1" applyAlignment="1">
      <alignment horizontal="left" vertical="top" wrapText="1"/>
    </xf>
    <xf numFmtId="0" fontId="1" fillId="2" borderId="10" xfId="0" applyFont="1" applyFill="1" applyBorder="1" applyAlignment="1">
      <alignment horizontal="left" vertical="top" wrapText="1"/>
    </xf>
    <xf numFmtId="0" fontId="1" fillId="5" borderId="12" xfId="0" applyFont="1" applyFill="1" applyBorder="1" applyAlignment="1">
      <alignment horizontal="center" vertical="center"/>
    </xf>
    <xf numFmtId="0" fontId="1" fillId="5" borderId="11" xfId="0" applyFont="1" applyFill="1" applyBorder="1" applyAlignment="1">
      <alignment horizontal="center" vertical="center"/>
    </xf>
    <xf numFmtId="0" fontId="1" fillId="5" borderId="10" xfId="0" applyFont="1" applyFill="1" applyBorder="1" applyAlignment="1">
      <alignment horizontal="center" vertical="center"/>
    </xf>
    <xf numFmtId="0" fontId="1" fillId="2" borderId="14" xfId="0" applyFont="1" applyFill="1" applyBorder="1" applyAlignment="1">
      <alignment horizontal="left" vertical="center"/>
    </xf>
    <xf numFmtId="0" fontId="7" fillId="0" borderId="1" xfId="0" applyFont="1" applyBorder="1" applyAlignment="1">
      <alignment vertical="top" wrapText="1"/>
    </xf>
    <xf numFmtId="0" fontId="1" fillId="5" borderId="2" xfId="0" applyFont="1" applyFill="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7"/>
  <sheetViews>
    <sheetView tabSelected="1" topLeftCell="A2" zoomScale="50" zoomScaleNormal="50" workbookViewId="0">
      <pane ySplit="3" topLeftCell="A80" activePane="bottomLeft" state="frozen"/>
      <selection activeCell="A2" sqref="A2"/>
      <selection pane="bottomLeft" activeCell="B102" sqref="B102"/>
    </sheetView>
  </sheetViews>
  <sheetFormatPr defaultColWidth="25.7109375" defaultRowHeight="20.25" x14ac:dyDescent="0.25"/>
  <cols>
    <col min="1" max="9" width="25.7109375" style="1"/>
    <col min="10" max="10" width="29.140625" style="1" customWidth="1"/>
    <col min="11" max="16384" width="25.7109375" style="1"/>
  </cols>
  <sheetData>
    <row r="1" spans="1:12" ht="20.25" hidden="1" customHeight="1" thickBot="1" x14ac:dyDescent="0.3">
      <c r="A1" s="81" t="s">
        <v>26</v>
      </c>
      <c r="B1" s="81"/>
      <c r="C1" s="81"/>
      <c r="D1" s="81"/>
      <c r="E1" s="81"/>
      <c r="F1" s="81"/>
      <c r="G1" s="81"/>
      <c r="H1" s="81"/>
      <c r="I1" s="81"/>
      <c r="J1" s="81"/>
      <c r="K1" s="81"/>
      <c r="L1" s="81"/>
    </row>
    <row r="2" spans="1:12" ht="20.25" customHeight="1" x14ac:dyDescent="0.25">
      <c r="A2" s="78" t="s">
        <v>434</v>
      </c>
      <c r="B2" s="79"/>
      <c r="C2" s="79"/>
      <c r="D2" s="79"/>
      <c r="E2" s="79"/>
      <c r="F2" s="79"/>
      <c r="G2" s="79"/>
      <c r="H2" s="79"/>
      <c r="I2" s="79"/>
      <c r="J2" s="79"/>
      <c r="K2" s="79"/>
      <c r="L2" s="80"/>
    </row>
    <row r="3" spans="1:12" ht="20.25" customHeight="1" x14ac:dyDescent="0.25">
      <c r="A3" s="78" t="s">
        <v>326</v>
      </c>
      <c r="B3" s="79"/>
      <c r="C3" s="79"/>
      <c r="D3" s="79"/>
      <c r="E3" s="79"/>
      <c r="F3" s="79"/>
      <c r="G3" s="79"/>
      <c r="H3" s="79"/>
      <c r="I3" s="79"/>
      <c r="J3" s="79"/>
      <c r="K3" s="79"/>
      <c r="L3" s="80"/>
    </row>
    <row r="4" spans="1:12" ht="60.75" customHeight="1" x14ac:dyDescent="0.25">
      <c r="A4" s="2" t="s">
        <v>0</v>
      </c>
      <c r="B4" s="2" t="s">
        <v>1</v>
      </c>
      <c r="C4" s="2" t="s">
        <v>49</v>
      </c>
      <c r="D4" s="2" t="s">
        <v>2</v>
      </c>
      <c r="E4" s="2" t="s">
        <v>185</v>
      </c>
      <c r="F4" s="2" t="s">
        <v>25</v>
      </c>
      <c r="G4" s="2" t="s">
        <v>435</v>
      </c>
      <c r="H4" s="2" t="s">
        <v>436</v>
      </c>
      <c r="I4" s="2" t="s">
        <v>437</v>
      </c>
      <c r="J4" s="2" t="s">
        <v>438</v>
      </c>
      <c r="K4" s="2" t="s">
        <v>37</v>
      </c>
      <c r="L4" s="2" t="s">
        <v>193</v>
      </c>
    </row>
    <row r="5" spans="1:12" x14ac:dyDescent="0.25">
      <c r="A5" s="66" t="s">
        <v>3</v>
      </c>
      <c r="B5" s="67"/>
      <c r="C5" s="67"/>
      <c r="D5" s="67"/>
      <c r="E5" s="67"/>
      <c r="F5" s="67"/>
      <c r="G5" s="67"/>
      <c r="H5" s="67"/>
      <c r="I5" s="67"/>
      <c r="J5" s="67"/>
      <c r="K5" s="67"/>
      <c r="L5" s="68"/>
    </row>
    <row r="6" spans="1:12" ht="215.25" customHeight="1" x14ac:dyDescent="0.25">
      <c r="A6" s="3" t="s">
        <v>194</v>
      </c>
      <c r="B6" s="4" t="s">
        <v>4</v>
      </c>
      <c r="C6" s="5" t="s">
        <v>48</v>
      </c>
      <c r="D6" s="5" t="s">
        <v>321</v>
      </c>
      <c r="E6" s="5" t="s">
        <v>322</v>
      </c>
      <c r="F6" s="5" t="s">
        <v>44</v>
      </c>
      <c r="G6" s="6" t="s">
        <v>441</v>
      </c>
      <c r="H6" s="5" t="s">
        <v>456</v>
      </c>
      <c r="I6" s="5" t="s">
        <v>467</v>
      </c>
      <c r="J6" s="5" t="s">
        <v>468</v>
      </c>
      <c r="K6" s="5" t="s">
        <v>327</v>
      </c>
      <c r="L6" s="7">
        <f>23250261</f>
        <v>23250261</v>
      </c>
    </row>
    <row r="7" spans="1:12" ht="130.5" customHeight="1" x14ac:dyDescent="0.25">
      <c r="A7" s="3" t="s">
        <v>195</v>
      </c>
      <c r="B7" s="4" t="s">
        <v>54</v>
      </c>
      <c r="C7" s="5" t="s">
        <v>323</v>
      </c>
      <c r="D7" s="5" t="s">
        <v>55</v>
      </c>
      <c r="E7" s="5" t="s">
        <v>56</v>
      </c>
      <c r="F7" s="5" t="s">
        <v>57</v>
      </c>
      <c r="G7" s="8" t="s">
        <v>441</v>
      </c>
      <c r="H7" s="5" t="s">
        <v>457</v>
      </c>
      <c r="I7" s="5" t="s">
        <v>469</v>
      </c>
      <c r="J7" s="5" t="s">
        <v>470</v>
      </c>
      <c r="K7" s="5" t="s">
        <v>327</v>
      </c>
      <c r="L7" s="7">
        <f>35116668.5</f>
        <v>35116668.5</v>
      </c>
    </row>
    <row r="8" spans="1:12" ht="135" customHeight="1" x14ac:dyDescent="0.25">
      <c r="A8" s="3" t="s">
        <v>195</v>
      </c>
      <c r="B8" s="4" t="s">
        <v>50</v>
      </c>
      <c r="C8" s="5" t="s">
        <v>51</v>
      </c>
      <c r="D8" s="5" t="s">
        <v>324</v>
      </c>
      <c r="E8" s="5" t="s">
        <v>52</v>
      </c>
      <c r="F8" s="5" t="s">
        <v>53</v>
      </c>
      <c r="G8" s="8" t="s">
        <v>441</v>
      </c>
      <c r="H8" s="5" t="s">
        <v>458</v>
      </c>
      <c r="I8" s="5" t="s">
        <v>469</v>
      </c>
      <c r="J8" s="5" t="s">
        <v>470</v>
      </c>
      <c r="K8" s="5" t="s">
        <v>327</v>
      </c>
      <c r="L8" s="7">
        <f>35116668.5</f>
        <v>35116668.5</v>
      </c>
    </row>
    <row r="9" spans="1:12" ht="144" customHeight="1" x14ac:dyDescent="0.25">
      <c r="A9" s="3" t="s">
        <v>196</v>
      </c>
      <c r="B9" s="4" t="s">
        <v>58</v>
      </c>
      <c r="C9" s="5" t="s">
        <v>60</v>
      </c>
      <c r="D9" s="5" t="s">
        <v>43</v>
      </c>
      <c r="E9" s="5" t="s">
        <v>6</v>
      </c>
      <c r="F9" s="5" t="s">
        <v>45</v>
      </c>
      <c r="G9" s="8" t="s">
        <v>441</v>
      </c>
      <c r="H9" s="5" t="s">
        <v>459</v>
      </c>
      <c r="I9" s="5" t="s">
        <v>469</v>
      </c>
      <c r="J9" s="5" t="s">
        <v>470</v>
      </c>
      <c r="K9" s="5" t="s">
        <v>327</v>
      </c>
      <c r="L9" s="7">
        <f>12000000</f>
        <v>12000000</v>
      </c>
    </row>
    <row r="10" spans="1:12" s="9" customFormat="1" ht="141" customHeight="1" x14ac:dyDescent="0.25">
      <c r="A10" s="8" t="s">
        <v>195</v>
      </c>
      <c r="B10" s="4" t="s">
        <v>59</v>
      </c>
      <c r="C10" s="5" t="s">
        <v>60</v>
      </c>
      <c r="D10" s="8" t="s">
        <v>5</v>
      </c>
      <c r="E10" s="8" t="s">
        <v>6</v>
      </c>
      <c r="F10" s="5" t="s">
        <v>45</v>
      </c>
      <c r="G10" s="8" t="s">
        <v>441</v>
      </c>
      <c r="H10" s="5" t="s">
        <v>459</v>
      </c>
      <c r="I10" s="5" t="s">
        <v>469</v>
      </c>
      <c r="J10" s="5" t="s">
        <v>470</v>
      </c>
      <c r="K10" s="5" t="s">
        <v>327</v>
      </c>
      <c r="L10" s="7">
        <f>12000000</f>
        <v>12000000</v>
      </c>
    </row>
    <row r="11" spans="1:12" ht="409.5" customHeight="1" x14ac:dyDescent="0.25">
      <c r="A11" s="3" t="s">
        <v>217</v>
      </c>
      <c r="B11" s="4" t="s">
        <v>7</v>
      </c>
      <c r="C11" s="3" t="s">
        <v>61</v>
      </c>
      <c r="D11" s="3" t="s">
        <v>62</v>
      </c>
      <c r="E11" s="3" t="s">
        <v>63</v>
      </c>
      <c r="F11" s="3" t="s">
        <v>57</v>
      </c>
      <c r="G11" s="10" t="s">
        <v>455</v>
      </c>
      <c r="H11" s="3" t="s">
        <v>461</v>
      </c>
      <c r="I11" s="3" t="s">
        <v>462</v>
      </c>
      <c r="J11" s="3" t="s">
        <v>463</v>
      </c>
      <c r="K11" s="5" t="s">
        <v>327</v>
      </c>
      <c r="L11" s="11">
        <f>15000000</f>
        <v>15000000</v>
      </c>
    </row>
    <row r="12" spans="1:12" ht="149.25" customHeight="1" x14ac:dyDescent="0.25">
      <c r="A12" s="3" t="s">
        <v>213</v>
      </c>
      <c r="B12" s="4" t="s">
        <v>64</v>
      </c>
      <c r="C12" s="3" t="s">
        <v>65</v>
      </c>
      <c r="D12" s="3" t="s">
        <v>66</v>
      </c>
      <c r="E12" s="3" t="s">
        <v>67</v>
      </c>
      <c r="F12" s="3" t="s">
        <v>68</v>
      </c>
      <c r="G12" s="10" t="s">
        <v>455</v>
      </c>
      <c r="H12" s="3" t="s">
        <v>460</v>
      </c>
      <c r="I12" s="3" t="s">
        <v>478</v>
      </c>
      <c r="J12" s="3" t="s">
        <v>479</v>
      </c>
      <c r="K12" s="5" t="s">
        <v>327</v>
      </c>
      <c r="L12" s="11">
        <f>5000000</f>
        <v>5000000</v>
      </c>
    </row>
    <row r="13" spans="1:12" ht="240" customHeight="1" x14ac:dyDescent="0.25">
      <c r="A13" s="3" t="s">
        <v>198</v>
      </c>
      <c r="B13" s="4" t="s">
        <v>69</v>
      </c>
      <c r="C13" s="3" t="s">
        <v>70</v>
      </c>
      <c r="D13" s="3" t="s">
        <v>71</v>
      </c>
      <c r="E13" s="3" t="s">
        <v>72</v>
      </c>
      <c r="F13" s="3" t="s">
        <v>73</v>
      </c>
      <c r="G13" s="10" t="s">
        <v>455</v>
      </c>
      <c r="H13" s="3" t="s">
        <v>464</v>
      </c>
      <c r="I13" s="3" t="s">
        <v>480</v>
      </c>
      <c r="J13" s="3" t="s">
        <v>481</v>
      </c>
      <c r="K13" s="5" t="s">
        <v>327</v>
      </c>
      <c r="L13" s="12">
        <f>10515156.78</f>
        <v>10515156.779999999</v>
      </c>
    </row>
    <row r="14" spans="1:12" ht="293.25" customHeight="1" x14ac:dyDescent="0.25">
      <c r="A14" s="3" t="s">
        <v>197</v>
      </c>
      <c r="B14" s="4" t="s">
        <v>74</v>
      </c>
      <c r="C14" s="3" t="s">
        <v>75</v>
      </c>
      <c r="D14" s="3" t="s">
        <v>76</v>
      </c>
      <c r="E14" s="3" t="s">
        <v>77</v>
      </c>
      <c r="F14" s="3" t="s">
        <v>36</v>
      </c>
      <c r="G14" s="10" t="s">
        <v>445</v>
      </c>
      <c r="H14" s="3" t="s">
        <v>36</v>
      </c>
      <c r="I14" s="3" t="s">
        <v>482</v>
      </c>
      <c r="J14" s="3" t="s">
        <v>483</v>
      </c>
      <c r="K14" s="5" t="s">
        <v>327</v>
      </c>
      <c r="L14" s="12">
        <f>3608238</f>
        <v>3608238</v>
      </c>
    </row>
    <row r="15" spans="1:12" ht="251.25" customHeight="1" x14ac:dyDescent="0.25">
      <c r="A15" s="3" t="s">
        <v>198</v>
      </c>
      <c r="B15" s="4" t="s">
        <v>78</v>
      </c>
      <c r="C15" s="3" t="s">
        <v>79</v>
      </c>
      <c r="D15" s="3" t="s">
        <v>80</v>
      </c>
      <c r="E15" s="3" t="s">
        <v>81</v>
      </c>
      <c r="F15" s="3" t="s">
        <v>36</v>
      </c>
      <c r="G15" s="10" t="s">
        <v>445</v>
      </c>
      <c r="H15" s="3" t="s">
        <v>36</v>
      </c>
      <c r="I15" s="3" t="s">
        <v>480</v>
      </c>
      <c r="J15" s="3" t="s">
        <v>481</v>
      </c>
      <c r="K15" s="5" t="s">
        <v>327</v>
      </c>
      <c r="L15" s="12">
        <f>39135545.22</f>
        <v>39135545.219999999</v>
      </c>
    </row>
    <row r="16" spans="1:12" ht="259.5" customHeight="1" x14ac:dyDescent="0.25">
      <c r="A16" s="3" t="s">
        <v>198</v>
      </c>
      <c r="B16" s="4" t="s">
        <v>82</v>
      </c>
      <c r="C16" s="3" t="s">
        <v>83</v>
      </c>
      <c r="D16" s="3" t="s">
        <v>84</v>
      </c>
      <c r="E16" s="3" t="s">
        <v>85</v>
      </c>
      <c r="F16" s="3" t="s">
        <v>36</v>
      </c>
      <c r="G16" s="10" t="s">
        <v>445</v>
      </c>
      <c r="H16" s="3" t="s">
        <v>36</v>
      </c>
      <c r="I16" s="3" t="s">
        <v>480</v>
      </c>
      <c r="J16" s="3" t="s">
        <v>481</v>
      </c>
      <c r="K16" s="5" t="s">
        <v>327</v>
      </c>
      <c r="L16" s="12">
        <f>15257462</f>
        <v>15257462</v>
      </c>
    </row>
    <row r="17" spans="1:12" ht="234" customHeight="1" x14ac:dyDescent="0.25">
      <c r="A17" s="3" t="s">
        <v>198</v>
      </c>
      <c r="B17" s="4" t="s">
        <v>465</v>
      </c>
      <c r="C17" s="3" t="s">
        <v>86</v>
      </c>
      <c r="D17" s="3" t="s">
        <v>84</v>
      </c>
      <c r="E17" s="3" t="s">
        <v>87</v>
      </c>
      <c r="F17" s="3" t="s">
        <v>36</v>
      </c>
      <c r="G17" s="10" t="s">
        <v>445</v>
      </c>
      <c r="H17" s="3" t="s">
        <v>36</v>
      </c>
      <c r="I17" s="3" t="s">
        <v>480</v>
      </c>
      <c r="J17" s="3" t="s">
        <v>481</v>
      </c>
      <c r="K17" s="5" t="s">
        <v>327</v>
      </c>
      <c r="L17" s="12">
        <f>9000000</f>
        <v>9000000</v>
      </c>
    </row>
    <row r="18" spans="1:12" ht="20.25" customHeight="1" x14ac:dyDescent="0.25">
      <c r="A18" s="75" t="s">
        <v>8</v>
      </c>
      <c r="B18" s="76"/>
      <c r="C18" s="76"/>
      <c r="D18" s="76"/>
      <c r="E18" s="76"/>
      <c r="F18" s="76"/>
      <c r="G18" s="76"/>
      <c r="H18" s="76"/>
      <c r="I18" s="76"/>
      <c r="J18" s="76"/>
      <c r="K18" s="76"/>
      <c r="L18" s="77"/>
    </row>
    <row r="19" spans="1:12" ht="110.25" customHeight="1" x14ac:dyDescent="0.25">
      <c r="A19" s="3" t="s">
        <v>199</v>
      </c>
      <c r="B19" s="4" t="s">
        <v>9</v>
      </c>
      <c r="C19" s="13" t="s">
        <v>88</v>
      </c>
      <c r="D19" s="3" t="s">
        <v>10</v>
      </c>
      <c r="E19" s="13" t="s">
        <v>92</v>
      </c>
      <c r="F19" s="3" t="s">
        <v>27</v>
      </c>
      <c r="G19" s="3" t="s">
        <v>439</v>
      </c>
      <c r="H19" s="3" t="s">
        <v>27</v>
      </c>
      <c r="I19" s="3" t="s">
        <v>440</v>
      </c>
      <c r="J19" s="3" t="s">
        <v>440</v>
      </c>
      <c r="K19" s="5" t="s">
        <v>327</v>
      </c>
      <c r="L19" s="72">
        <f>7150000</f>
        <v>7150000</v>
      </c>
    </row>
    <row r="20" spans="1:12" ht="171.75" customHeight="1" x14ac:dyDescent="0.25">
      <c r="A20" s="5" t="s">
        <v>200</v>
      </c>
      <c r="B20" s="14" t="s">
        <v>11</v>
      </c>
      <c r="C20" s="13" t="s">
        <v>89</v>
      </c>
      <c r="D20" s="5" t="s">
        <v>247</v>
      </c>
      <c r="E20" s="13" t="s">
        <v>93</v>
      </c>
      <c r="F20" s="13" t="s">
        <v>96</v>
      </c>
      <c r="G20" s="3" t="s">
        <v>439</v>
      </c>
      <c r="H20" s="13" t="s">
        <v>96</v>
      </c>
      <c r="I20" s="13" t="s">
        <v>440</v>
      </c>
      <c r="J20" s="13" t="s">
        <v>440</v>
      </c>
      <c r="K20" s="5" t="s">
        <v>327</v>
      </c>
      <c r="L20" s="73"/>
    </row>
    <row r="21" spans="1:12" ht="127.5" customHeight="1" x14ac:dyDescent="0.25">
      <c r="A21" s="3" t="s">
        <v>201</v>
      </c>
      <c r="B21" s="4" t="s">
        <v>12</v>
      </c>
      <c r="C21" s="13" t="s">
        <v>90</v>
      </c>
      <c r="D21" s="5" t="s">
        <v>248</v>
      </c>
      <c r="E21" s="13" t="s">
        <v>94</v>
      </c>
      <c r="F21" s="5" t="s">
        <v>97</v>
      </c>
      <c r="G21" s="3" t="s">
        <v>439</v>
      </c>
      <c r="H21" s="5" t="s">
        <v>97</v>
      </c>
      <c r="I21" s="5" t="s">
        <v>440</v>
      </c>
      <c r="J21" s="13" t="s">
        <v>440</v>
      </c>
      <c r="K21" s="5" t="s">
        <v>327</v>
      </c>
      <c r="L21" s="73"/>
    </row>
    <row r="22" spans="1:12" ht="297.75" customHeight="1" x14ac:dyDescent="0.25">
      <c r="A22" s="3" t="s">
        <v>202</v>
      </c>
      <c r="B22" s="4" t="s">
        <v>13</v>
      </c>
      <c r="C22" s="13" t="s">
        <v>91</v>
      </c>
      <c r="D22" s="3" t="s">
        <v>47</v>
      </c>
      <c r="E22" s="13" t="s">
        <v>95</v>
      </c>
      <c r="F22" s="13" t="s">
        <v>95</v>
      </c>
      <c r="G22" s="3" t="s">
        <v>439</v>
      </c>
      <c r="H22" s="13" t="s">
        <v>95</v>
      </c>
      <c r="I22" s="5" t="s">
        <v>440</v>
      </c>
      <c r="J22" s="13" t="s">
        <v>440</v>
      </c>
      <c r="K22" s="5" t="s">
        <v>327</v>
      </c>
      <c r="L22" s="74"/>
    </row>
    <row r="23" spans="1:12" ht="20.25" customHeight="1" x14ac:dyDescent="0.25">
      <c r="A23" s="66" t="s">
        <v>14</v>
      </c>
      <c r="B23" s="67"/>
      <c r="C23" s="67"/>
      <c r="D23" s="67"/>
      <c r="E23" s="67"/>
      <c r="F23" s="67"/>
      <c r="G23" s="67"/>
      <c r="H23" s="67"/>
      <c r="I23" s="67"/>
      <c r="J23" s="67"/>
      <c r="K23" s="67"/>
      <c r="L23" s="68"/>
    </row>
    <row r="24" spans="1:12" s="9" customFormat="1" ht="146.25" customHeight="1" x14ac:dyDescent="0.25">
      <c r="A24" s="15" t="s">
        <v>40</v>
      </c>
      <c r="B24" s="16" t="s">
        <v>98</v>
      </c>
      <c r="C24" s="13" t="s">
        <v>28</v>
      </c>
      <c r="D24" s="13" t="s">
        <v>33</v>
      </c>
      <c r="E24" s="13" t="s">
        <v>233</v>
      </c>
      <c r="F24" s="13" t="s">
        <v>233</v>
      </c>
      <c r="G24" s="13" t="s">
        <v>439</v>
      </c>
      <c r="H24" s="13" t="s">
        <v>233</v>
      </c>
      <c r="I24" s="13" t="s">
        <v>440</v>
      </c>
      <c r="J24" s="13" t="s">
        <v>472</v>
      </c>
      <c r="K24" s="5" t="s">
        <v>327</v>
      </c>
      <c r="L24" s="69">
        <f>39487845</f>
        <v>39487845</v>
      </c>
    </row>
    <row r="25" spans="1:12" s="9" customFormat="1" ht="131.25" customHeight="1" x14ac:dyDescent="0.25">
      <c r="A25" s="15" t="s">
        <v>15</v>
      </c>
      <c r="B25" s="17" t="s">
        <v>99</v>
      </c>
      <c r="C25" s="13" t="s">
        <v>106</v>
      </c>
      <c r="D25" s="13" t="s">
        <v>34</v>
      </c>
      <c r="E25" s="13" t="s">
        <v>234</v>
      </c>
      <c r="F25" s="13" t="s">
        <v>234</v>
      </c>
      <c r="G25" s="13" t="s">
        <v>439</v>
      </c>
      <c r="H25" s="13" t="s">
        <v>234</v>
      </c>
      <c r="I25" s="13" t="s">
        <v>440</v>
      </c>
      <c r="J25" s="13" t="s">
        <v>472</v>
      </c>
      <c r="K25" s="5" t="s">
        <v>327</v>
      </c>
      <c r="L25" s="71"/>
    </row>
    <row r="26" spans="1:12" ht="140.25" customHeight="1" x14ac:dyDescent="0.25">
      <c r="A26" s="3" t="s">
        <v>203</v>
      </c>
      <c r="B26" s="17" t="s">
        <v>100</v>
      </c>
      <c r="C26" s="13" t="s">
        <v>107</v>
      </c>
      <c r="D26" s="13" t="s">
        <v>108</v>
      </c>
      <c r="E26" s="13" t="s">
        <v>107</v>
      </c>
      <c r="F26" s="13" t="s">
        <v>113</v>
      </c>
      <c r="G26" s="13" t="s">
        <v>439</v>
      </c>
      <c r="H26" s="13" t="s">
        <v>473</v>
      </c>
      <c r="I26" s="13" t="s">
        <v>440</v>
      </c>
      <c r="J26" s="13" t="s">
        <v>472</v>
      </c>
      <c r="K26" s="5" t="s">
        <v>327</v>
      </c>
      <c r="L26" s="11">
        <f>17950108.3</f>
        <v>17950108.300000001</v>
      </c>
    </row>
    <row r="27" spans="1:12" ht="111" customHeight="1" x14ac:dyDescent="0.25">
      <c r="A27" s="3" t="s">
        <v>204</v>
      </c>
      <c r="B27" s="17" t="s">
        <v>101</v>
      </c>
      <c r="C27" s="18" t="s">
        <v>29</v>
      </c>
      <c r="D27" s="18" t="s">
        <v>235</v>
      </c>
      <c r="E27" s="18" t="s">
        <v>236</v>
      </c>
      <c r="F27" s="18" t="s">
        <v>236</v>
      </c>
      <c r="G27" s="13" t="s">
        <v>439</v>
      </c>
      <c r="H27" s="18" t="s">
        <v>236</v>
      </c>
      <c r="I27" s="13" t="s">
        <v>440</v>
      </c>
      <c r="J27" s="13" t="s">
        <v>472</v>
      </c>
      <c r="K27" s="5" t="s">
        <v>327</v>
      </c>
      <c r="L27" s="69">
        <f>1787808</f>
        <v>1787808</v>
      </c>
    </row>
    <row r="28" spans="1:12" ht="123" customHeight="1" x14ac:dyDescent="0.25">
      <c r="A28" s="3" t="s">
        <v>205</v>
      </c>
      <c r="B28" s="17" t="s">
        <v>102</v>
      </c>
      <c r="C28" s="13" t="s">
        <v>30</v>
      </c>
      <c r="D28" s="18" t="s">
        <v>237</v>
      </c>
      <c r="E28" s="13" t="s">
        <v>238</v>
      </c>
      <c r="F28" s="13" t="s">
        <v>238</v>
      </c>
      <c r="G28" s="13" t="s">
        <v>439</v>
      </c>
      <c r="H28" s="13" t="s">
        <v>238</v>
      </c>
      <c r="I28" s="13" t="s">
        <v>440</v>
      </c>
      <c r="J28" s="13" t="s">
        <v>472</v>
      </c>
      <c r="K28" s="5" t="s">
        <v>327</v>
      </c>
      <c r="L28" s="70"/>
    </row>
    <row r="29" spans="1:12" ht="114.75" customHeight="1" x14ac:dyDescent="0.25">
      <c r="A29" s="3" t="s">
        <v>206</v>
      </c>
      <c r="B29" s="17" t="s">
        <v>103</v>
      </c>
      <c r="C29" s="13" t="s">
        <v>31</v>
      </c>
      <c r="D29" s="18" t="s">
        <v>240</v>
      </c>
      <c r="E29" s="18" t="s">
        <v>239</v>
      </c>
      <c r="F29" s="18" t="s">
        <v>239</v>
      </c>
      <c r="G29" s="18" t="s">
        <v>439</v>
      </c>
      <c r="H29" s="18" t="s">
        <v>239</v>
      </c>
      <c r="I29" s="18" t="s">
        <v>472</v>
      </c>
      <c r="J29" s="18" t="s">
        <v>472</v>
      </c>
      <c r="K29" s="5" t="s">
        <v>327</v>
      </c>
      <c r="L29" s="71"/>
    </row>
    <row r="30" spans="1:12" s="9" customFormat="1" ht="117" customHeight="1" x14ac:dyDescent="0.25">
      <c r="A30" s="15" t="s">
        <v>16</v>
      </c>
      <c r="B30" s="17" t="s">
        <v>104</v>
      </c>
      <c r="C30" s="13" t="s">
        <v>32</v>
      </c>
      <c r="D30" s="13" t="s">
        <v>110</v>
      </c>
      <c r="E30" s="13" t="s">
        <v>241</v>
      </c>
      <c r="F30" s="13" t="s">
        <v>241</v>
      </c>
      <c r="G30" s="13" t="s">
        <v>439</v>
      </c>
      <c r="H30" s="13" t="s">
        <v>241</v>
      </c>
      <c r="I30" s="13" t="s">
        <v>440</v>
      </c>
      <c r="J30" s="13" t="s">
        <v>472</v>
      </c>
      <c r="K30" s="5" t="s">
        <v>327</v>
      </c>
      <c r="L30" s="19">
        <f>9620000</f>
        <v>9620000</v>
      </c>
    </row>
    <row r="31" spans="1:12" ht="106.5" customHeight="1" x14ac:dyDescent="0.25">
      <c r="A31" s="3" t="s">
        <v>207</v>
      </c>
      <c r="B31" s="17" t="s">
        <v>105</v>
      </c>
      <c r="C31" s="13" t="s">
        <v>242</v>
      </c>
      <c r="D31" s="13" t="s">
        <v>109</v>
      </c>
      <c r="E31" s="13" t="s">
        <v>112</v>
      </c>
      <c r="F31" s="13" t="s">
        <v>114</v>
      </c>
      <c r="G31" s="13" t="s">
        <v>442</v>
      </c>
      <c r="H31" s="13" t="s">
        <v>475</v>
      </c>
      <c r="I31" s="13" t="s">
        <v>476</v>
      </c>
      <c r="J31" s="13" t="s">
        <v>477</v>
      </c>
      <c r="K31" s="5" t="s">
        <v>327</v>
      </c>
      <c r="L31" s="11">
        <f>5000000</f>
        <v>5000000</v>
      </c>
    </row>
    <row r="32" spans="1:12" ht="91.5" customHeight="1" x14ac:dyDescent="0.25">
      <c r="A32" s="3" t="s">
        <v>244</v>
      </c>
      <c r="B32" s="17" t="s">
        <v>246</v>
      </c>
      <c r="C32" s="13" t="s">
        <v>245</v>
      </c>
      <c r="D32" s="13" t="s">
        <v>111</v>
      </c>
      <c r="E32" s="13" t="s">
        <v>243</v>
      </c>
      <c r="F32" s="13" t="s">
        <v>243</v>
      </c>
      <c r="G32" s="13" t="s">
        <v>471</v>
      </c>
      <c r="H32" s="13" t="s">
        <v>474</v>
      </c>
      <c r="I32" s="13" t="s">
        <v>440</v>
      </c>
      <c r="J32" s="13" t="s">
        <v>472</v>
      </c>
      <c r="K32" s="5" t="s">
        <v>327</v>
      </c>
      <c r="L32" s="11">
        <f>93664588.51</f>
        <v>93664588.510000005</v>
      </c>
    </row>
    <row r="33" spans="1:12" ht="20.25" customHeight="1" x14ac:dyDescent="0.25">
      <c r="A33" s="66" t="s">
        <v>466</v>
      </c>
      <c r="B33" s="67"/>
      <c r="C33" s="67"/>
      <c r="D33" s="67"/>
      <c r="E33" s="67"/>
      <c r="F33" s="67"/>
      <c r="G33" s="67"/>
      <c r="H33" s="67"/>
      <c r="I33" s="67"/>
      <c r="J33" s="67"/>
      <c r="K33" s="67"/>
      <c r="L33" s="68"/>
    </row>
    <row r="34" spans="1:12" ht="159" customHeight="1" x14ac:dyDescent="0.25">
      <c r="A34" s="5" t="s">
        <v>208</v>
      </c>
      <c r="B34" s="14" t="s">
        <v>17</v>
      </c>
      <c r="C34" s="5" t="s">
        <v>115</v>
      </c>
      <c r="D34" s="5" t="s">
        <v>116</v>
      </c>
      <c r="E34" s="5" t="s">
        <v>117</v>
      </c>
      <c r="F34" s="5" t="s">
        <v>36</v>
      </c>
      <c r="G34" s="5" t="s">
        <v>445</v>
      </c>
      <c r="H34" s="5" t="s">
        <v>36</v>
      </c>
      <c r="I34" s="5" t="s">
        <v>440</v>
      </c>
      <c r="J34" s="5" t="s">
        <v>440</v>
      </c>
      <c r="K34" s="5" t="s">
        <v>41</v>
      </c>
      <c r="L34" s="11">
        <v>0</v>
      </c>
    </row>
    <row r="35" spans="1:12" ht="122.25" customHeight="1" x14ac:dyDescent="0.25">
      <c r="A35" s="5" t="s">
        <v>209</v>
      </c>
      <c r="B35" s="14" t="s">
        <v>118</v>
      </c>
      <c r="C35" s="5" t="s">
        <v>119</v>
      </c>
      <c r="D35" s="5" t="s">
        <v>35</v>
      </c>
      <c r="E35" s="5" t="s">
        <v>218</v>
      </c>
      <c r="F35" s="5" t="s">
        <v>36</v>
      </c>
      <c r="G35" s="5" t="s">
        <v>445</v>
      </c>
      <c r="H35" s="5" t="s">
        <v>36</v>
      </c>
      <c r="I35" s="5" t="s">
        <v>440</v>
      </c>
      <c r="J35" s="5" t="s">
        <v>440</v>
      </c>
      <c r="K35" s="5" t="s">
        <v>42</v>
      </c>
      <c r="L35" s="11">
        <v>500000</v>
      </c>
    </row>
    <row r="36" spans="1:12" ht="139.5" customHeight="1" x14ac:dyDescent="0.25">
      <c r="A36" s="5" t="s">
        <v>210</v>
      </c>
      <c r="B36" s="14" t="s">
        <v>120</v>
      </c>
      <c r="C36" s="5" t="s">
        <v>121</v>
      </c>
      <c r="D36" s="20" t="s">
        <v>122</v>
      </c>
      <c r="E36" s="20" t="s">
        <v>139</v>
      </c>
      <c r="F36" s="5" t="s">
        <v>36</v>
      </c>
      <c r="G36" s="5" t="s">
        <v>445</v>
      </c>
      <c r="H36" s="5" t="s">
        <v>36</v>
      </c>
      <c r="I36" s="5" t="s">
        <v>440</v>
      </c>
      <c r="J36" s="5" t="s">
        <v>440</v>
      </c>
      <c r="K36" s="5" t="s">
        <v>327</v>
      </c>
      <c r="L36" s="11">
        <v>2500000</v>
      </c>
    </row>
    <row r="37" spans="1:12" ht="153.75" customHeight="1" x14ac:dyDescent="0.25">
      <c r="A37" s="13" t="s">
        <v>220</v>
      </c>
      <c r="B37" s="17" t="s">
        <v>123</v>
      </c>
      <c r="C37" s="3" t="s">
        <v>124</v>
      </c>
      <c r="D37" s="3" t="s">
        <v>125</v>
      </c>
      <c r="E37" s="3" t="s">
        <v>126</v>
      </c>
      <c r="F37" s="3" t="s">
        <v>36</v>
      </c>
      <c r="G37" s="5" t="s">
        <v>445</v>
      </c>
      <c r="H37" s="3" t="s">
        <v>36</v>
      </c>
      <c r="I37" s="5" t="s">
        <v>440</v>
      </c>
      <c r="J37" s="5" t="s">
        <v>440</v>
      </c>
      <c r="K37" s="5" t="s">
        <v>219</v>
      </c>
      <c r="L37" s="11">
        <v>375000</v>
      </c>
    </row>
    <row r="38" spans="1:12" ht="164.25" customHeight="1" x14ac:dyDescent="0.25">
      <c r="A38" s="3" t="s">
        <v>211</v>
      </c>
      <c r="B38" s="4" t="s">
        <v>127</v>
      </c>
      <c r="C38" s="3" t="s">
        <v>128</v>
      </c>
      <c r="D38" s="3" t="s">
        <v>129</v>
      </c>
      <c r="E38" s="3" t="s">
        <v>221</v>
      </c>
      <c r="F38" s="3" t="s">
        <v>130</v>
      </c>
      <c r="G38" s="3" t="s">
        <v>439</v>
      </c>
      <c r="H38" s="3" t="s">
        <v>130</v>
      </c>
      <c r="I38" s="5" t="s">
        <v>440</v>
      </c>
      <c r="J38" s="5" t="s">
        <v>440</v>
      </c>
      <c r="K38" s="5" t="s">
        <v>327</v>
      </c>
      <c r="L38" s="11">
        <v>2500000</v>
      </c>
    </row>
    <row r="39" spans="1:12" ht="165.75" customHeight="1" x14ac:dyDescent="0.25">
      <c r="A39" s="18" t="s">
        <v>222</v>
      </c>
      <c r="B39" s="4" t="s">
        <v>131</v>
      </c>
      <c r="C39" s="3" t="s">
        <v>128</v>
      </c>
      <c r="D39" s="3" t="s">
        <v>132</v>
      </c>
      <c r="E39" s="3" t="s">
        <v>223</v>
      </c>
      <c r="F39" s="3" t="s">
        <v>36</v>
      </c>
      <c r="G39" s="3" t="s">
        <v>445</v>
      </c>
      <c r="H39" s="3" t="s">
        <v>36</v>
      </c>
      <c r="I39" s="5" t="s">
        <v>440</v>
      </c>
      <c r="J39" s="5" t="s">
        <v>440</v>
      </c>
      <c r="K39" s="3" t="s">
        <v>224</v>
      </c>
      <c r="L39" s="11">
        <f>500000</f>
        <v>500000</v>
      </c>
    </row>
    <row r="40" spans="1:12" ht="123.75" customHeight="1" x14ac:dyDescent="0.25">
      <c r="A40" s="18" t="s">
        <v>225</v>
      </c>
      <c r="B40" s="4" t="s">
        <v>134</v>
      </c>
      <c r="C40" s="3" t="s">
        <v>226</v>
      </c>
      <c r="D40" s="3" t="s">
        <v>227</v>
      </c>
      <c r="E40" s="3" t="s">
        <v>133</v>
      </c>
      <c r="F40" s="3" t="s">
        <v>36</v>
      </c>
      <c r="G40" s="3" t="s">
        <v>445</v>
      </c>
      <c r="H40" s="3" t="s">
        <v>36</v>
      </c>
      <c r="I40" s="5" t="s">
        <v>440</v>
      </c>
      <c r="J40" s="5" t="s">
        <v>440</v>
      </c>
      <c r="K40" s="3" t="s">
        <v>228</v>
      </c>
      <c r="L40" s="11">
        <f>1000000</f>
        <v>1000000</v>
      </c>
    </row>
    <row r="41" spans="1:12" ht="106.5" customHeight="1" x14ac:dyDescent="0.25">
      <c r="A41" s="18" t="s">
        <v>225</v>
      </c>
      <c r="B41" s="14" t="s">
        <v>330</v>
      </c>
      <c r="C41" s="3" t="s">
        <v>229</v>
      </c>
      <c r="D41" s="3" t="s">
        <v>135</v>
      </c>
      <c r="E41" s="3" t="s">
        <v>230</v>
      </c>
      <c r="F41" s="3" t="s">
        <v>36</v>
      </c>
      <c r="G41" s="3" t="s">
        <v>445</v>
      </c>
      <c r="H41" s="3" t="s">
        <v>36</v>
      </c>
      <c r="I41" s="5" t="s">
        <v>440</v>
      </c>
      <c r="J41" s="5" t="s">
        <v>440</v>
      </c>
      <c r="K41" s="5" t="s">
        <v>328</v>
      </c>
      <c r="L41" s="11">
        <f>500000</f>
        <v>500000</v>
      </c>
    </row>
    <row r="42" spans="1:12" ht="103.5" customHeight="1" x14ac:dyDescent="0.25">
      <c r="A42" s="18" t="s">
        <v>231</v>
      </c>
      <c r="B42" s="4" t="s">
        <v>136</v>
      </c>
      <c r="C42" s="3" t="s">
        <v>137</v>
      </c>
      <c r="D42" s="3" t="s">
        <v>138</v>
      </c>
      <c r="E42" s="3" t="s">
        <v>232</v>
      </c>
      <c r="F42" s="3" t="s">
        <v>36</v>
      </c>
      <c r="G42" s="3" t="s">
        <v>445</v>
      </c>
      <c r="H42" s="3" t="s">
        <v>36</v>
      </c>
      <c r="I42" s="5" t="s">
        <v>440</v>
      </c>
      <c r="J42" s="5" t="s">
        <v>440</v>
      </c>
      <c r="K42" s="5" t="s">
        <v>329</v>
      </c>
      <c r="L42" s="11">
        <f>250000</f>
        <v>250000</v>
      </c>
    </row>
    <row r="43" spans="1:12" ht="21" customHeight="1" thickBot="1" x14ac:dyDescent="0.3">
      <c r="A43" s="63" t="s">
        <v>18</v>
      </c>
      <c r="B43" s="64"/>
      <c r="C43" s="64"/>
      <c r="D43" s="64"/>
      <c r="E43" s="64"/>
      <c r="F43" s="64"/>
      <c r="G43" s="64"/>
      <c r="H43" s="64"/>
      <c r="I43" s="64"/>
      <c r="J43" s="64"/>
      <c r="K43" s="64"/>
      <c r="L43" s="65"/>
    </row>
    <row r="44" spans="1:12" ht="176.25" customHeight="1" x14ac:dyDescent="0.25">
      <c r="A44" s="5" t="s">
        <v>212</v>
      </c>
      <c r="B44" s="21" t="s">
        <v>19</v>
      </c>
      <c r="C44" s="18" t="s">
        <v>249</v>
      </c>
      <c r="D44" s="22" t="s">
        <v>140</v>
      </c>
      <c r="E44" s="22" t="s">
        <v>141</v>
      </c>
      <c r="F44" s="22" t="s">
        <v>250</v>
      </c>
      <c r="G44" s="22" t="s">
        <v>442</v>
      </c>
      <c r="H44" s="22" t="s">
        <v>443</v>
      </c>
      <c r="I44" s="23" t="s">
        <v>453</v>
      </c>
      <c r="J44" s="24" t="s">
        <v>454</v>
      </c>
      <c r="K44" s="8" t="s">
        <v>331</v>
      </c>
      <c r="L44" s="25">
        <f>4000000</f>
        <v>4000000</v>
      </c>
    </row>
    <row r="45" spans="1:12" s="27" customFormat="1" ht="187.5" customHeight="1" x14ac:dyDescent="0.25">
      <c r="A45" s="5" t="s">
        <v>251</v>
      </c>
      <c r="B45" s="26" t="s">
        <v>147</v>
      </c>
      <c r="C45" s="18" t="s">
        <v>148</v>
      </c>
      <c r="D45" s="18" t="s">
        <v>252</v>
      </c>
      <c r="E45" s="18" t="s">
        <v>253</v>
      </c>
      <c r="F45" s="5" t="s">
        <v>149</v>
      </c>
      <c r="G45" s="22" t="s">
        <v>442</v>
      </c>
      <c r="H45" s="5" t="s">
        <v>444</v>
      </c>
      <c r="I45" s="8" t="s">
        <v>453</v>
      </c>
      <c r="J45" s="8" t="s">
        <v>454</v>
      </c>
      <c r="K45" s="8" t="s">
        <v>331</v>
      </c>
      <c r="L45" s="25">
        <f>1000000</f>
        <v>1000000</v>
      </c>
    </row>
    <row r="46" spans="1:12" ht="123.75" customHeight="1" x14ac:dyDescent="0.25">
      <c r="A46" s="5" t="s">
        <v>254</v>
      </c>
      <c r="B46" s="26" t="s">
        <v>150</v>
      </c>
      <c r="C46" s="18" t="s">
        <v>151</v>
      </c>
      <c r="D46" s="18" t="s">
        <v>144</v>
      </c>
      <c r="E46" s="18" t="s">
        <v>152</v>
      </c>
      <c r="F46" s="5" t="s">
        <v>36</v>
      </c>
      <c r="G46" s="22" t="s">
        <v>445</v>
      </c>
      <c r="H46" s="5" t="s">
        <v>36</v>
      </c>
      <c r="I46" s="5" t="s">
        <v>36</v>
      </c>
      <c r="J46" s="5" t="s">
        <v>36</v>
      </c>
      <c r="K46" s="8" t="s">
        <v>331</v>
      </c>
      <c r="L46" s="25">
        <v>2000000</v>
      </c>
    </row>
    <row r="47" spans="1:12" s="27" customFormat="1" ht="183" customHeight="1" x14ac:dyDescent="0.25">
      <c r="A47" s="18" t="s">
        <v>255</v>
      </c>
      <c r="B47" s="21" t="s">
        <v>46</v>
      </c>
      <c r="C47" s="18" t="s">
        <v>157</v>
      </c>
      <c r="D47" s="18" t="s">
        <v>256</v>
      </c>
      <c r="E47" s="18" t="s">
        <v>257</v>
      </c>
      <c r="F47" s="18" t="s">
        <v>258</v>
      </c>
      <c r="G47" s="22" t="s">
        <v>442</v>
      </c>
      <c r="H47" s="18" t="s">
        <v>446</v>
      </c>
      <c r="I47" s="8" t="s">
        <v>453</v>
      </c>
      <c r="J47" s="8" t="s">
        <v>454</v>
      </c>
      <c r="K47" s="8" t="s">
        <v>331</v>
      </c>
      <c r="L47" s="25">
        <f>10802000</f>
        <v>10802000</v>
      </c>
    </row>
    <row r="48" spans="1:12" s="27" customFormat="1" ht="160.5" customHeight="1" x14ac:dyDescent="0.25">
      <c r="A48" s="5" t="s">
        <v>259</v>
      </c>
      <c r="B48" s="26" t="s">
        <v>159</v>
      </c>
      <c r="C48" s="18" t="s">
        <v>160</v>
      </c>
      <c r="D48" s="5" t="s">
        <v>261</v>
      </c>
      <c r="E48" s="5" t="s">
        <v>260</v>
      </c>
      <c r="F48" s="5" t="s">
        <v>262</v>
      </c>
      <c r="G48" s="22" t="s">
        <v>442</v>
      </c>
      <c r="H48" s="5" t="s">
        <v>447</v>
      </c>
      <c r="I48" s="8" t="s">
        <v>453</v>
      </c>
      <c r="J48" s="8" t="s">
        <v>454</v>
      </c>
      <c r="K48" s="8" t="s">
        <v>331</v>
      </c>
      <c r="L48" s="25">
        <f>3000000</f>
        <v>3000000</v>
      </c>
    </row>
    <row r="49" spans="1:12" ht="146.25" customHeight="1" x14ac:dyDescent="0.25">
      <c r="A49" s="5" t="s">
        <v>263</v>
      </c>
      <c r="B49" s="21" t="s">
        <v>158</v>
      </c>
      <c r="C49" s="18" t="s">
        <v>264</v>
      </c>
      <c r="D49" s="5" t="s">
        <v>265</v>
      </c>
      <c r="E49" s="5" t="s">
        <v>266</v>
      </c>
      <c r="F49" s="5" t="s">
        <v>267</v>
      </c>
      <c r="G49" s="22" t="s">
        <v>442</v>
      </c>
      <c r="H49" s="5" t="s">
        <v>448</v>
      </c>
      <c r="I49" s="8" t="s">
        <v>453</v>
      </c>
      <c r="J49" s="8" t="s">
        <v>454</v>
      </c>
      <c r="K49" s="8" t="s">
        <v>331</v>
      </c>
      <c r="L49" s="28">
        <f>10000000</f>
        <v>10000000</v>
      </c>
    </row>
    <row r="50" spans="1:12" ht="167.25" customHeight="1" x14ac:dyDescent="0.25">
      <c r="A50" s="5" t="s">
        <v>268</v>
      </c>
      <c r="B50" s="21" t="s">
        <v>167</v>
      </c>
      <c r="C50" s="18" t="s">
        <v>160</v>
      </c>
      <c r="D50" s="5" t="s">
        <v>261</v>
      </c>
      <c r="E50" s="5" t="s">
        <v>269</v>
      </c>
      <c r="F50" s="5" t="s">
        <v>262</v>
      </c>
      <c r="G50" s="22" t="s">
        <v>442</v>
      </c>
      <c r="H50" s="5" t="s">
        <v>447</v>
      </c>
      <c r="I50" s="8" t="s">
        <v>453</v>
      </c>
      <c r="J50" s="8" t="s">
        <v>454</v>
      </c>
      <c r="K50" s="8" t="s">
        <v>331</v>
      </c>
      <c r="L50" s="28">
        <f>1413600</f>
        <v>1413600</v>
      </c>
    </row>
    <row r="51" spans="1:12" ht="179.25" customHeight="1" x14ac:dyDescent="0.25">
      <c r="A51" s="5" t="s">
        <v>270</v>
      </c>
      <c r="B51" s="26" t="s">
        <v>161</v>
      </c>
      <c r="C51" s="18" t="s">
        <v>160</v>
      </c>
      <c r="D51" s="5" t="s">
        <v>271</v>
      </c>
      <c r="E51" s="5" t="s">
        <v>272</v>
      </c>
      <c r="F51" s="5" t="s">
        <v>273</v>
      </c>
      <c r="G51" s="22" t="s">
        <v>442</v>
      </c>
      <c r="H51" s="5" t="s">
        <v>448</v>
      </c>
      <c r="I51" s="8" t="s">
        <v>453</v>
      </c>
      <c r="J51" s="8" t="s">
        <v>454</v>
      </c>
      <c r="K51" s="8" t="s">
        <v>331</v>
      </c>
      <c r="L51" s="25">
        <f>2000000</f>
        <v>2000000</v>
      </c>
    </row>
    <row r="52" spans="1:12" s="9" customFormat="1" ht="162" customHeight="1" x14ac:dyDescent="0.25">
      <c r="A52" s="8" t="s">
        <v>274</v>
      </c>
      <c r="B52" s="29" t="s">
        <v>20</v>
      </c>
      <c r="C52" s="18" t="s">
        <v>160</v>
      </c>
      <c r="D52" s="8" t="s">
        <v>275</v>
      </c>
      <c r="E52" s="8" t="s">
        <v>276</v>
      </c>
      <c r="F52" s="8" t="s">
        <v>277</v>
      </c>
      <c r="G52" s="22" t="s">
        <v>442</v>
      </c>
      <c r="H52" s="8" t="s">
        <v>449</v>
      </c>
      <c r="I52" s="8" t="s">
        <v>453</v>
      </c>
      <c r="J52" s="8" t="s">
        <v>454</v>
      </c>
      <c r="K52" s="8" t="s">
        <v>331</v>
      </c>
      <c r="L52" s="28">
        <v>8000000</v>
      </c>
    </row>
    <row r="53" spans="1:12" s="32" customFormat="1" ht="156" customHeight="1" x14ac:dyDescent="0.25">
      <c r="A53" s="8" t="s">
        <v>278</v>
      </c>
      <c r="B53" s="30" t="s">
        <v>166</v>
      </c>
      <c r="C53" s="31" t="s">
        <v>160</v>
      </c>
      <c r="D53" s="8" t="s">
        <v>325</v>
      </c>
      <c r="E53" s="8" t="s">
        <v>279</v>
      </c>
      <c r="F53" s="8" t="s">
        <v>277</v>
      </c>
      <c r="G53" s="22" t="s">
        <v>442</v>
      </c>
      <c r="H53" s="8" t="s">
        <v>449</v>
      </c>
      <c r="I53" s="8" t="s">
        <v>453</v>
      </c>
      <c r="J53" s="8" t="s">
        <v>454</v>
      </c>
      <c r="K53" s="8" t="s">
        <v>331</v>
      </c>
      <c r="L53" s="28">
        <f>2000000</f>
        <v>2000000</v>
      </c>
    </row>
    <row r="54" spans="1:12" s="27" customFormat="1" ht="164.25" customHeight="1" x14ac:dyDescent="0.25">
      <c r="A54" s="5" t="s">
        <v>216</v>
      </c>
      <c r="B54" s="21" t="s">
        <v>162</v>
      </c>
      <c r="C54" s="13" t="s">
        <v>163</v>
      </c>
      <c r="D54" s="13" t="s">
        <v>164</v>
      </c>
      <c r="E54" s="13" t="s">
        <v>165</v>
      </c>
      <c r="F54" s="13" t="s">
        <v>183</v>
      </c>
      <c r="G54" s="22" t="s">
        <v>442</v>
      </c>
      <c r="H54" s="13" t="s">
        <v>450</v>
      </c>
      <c r="I54" s="8" t="s">
        <v>453</v>
      </c>
      <c r="J54" s="8" t="s">
        <v>454</v>
      </c>
      <c r="K54" s="8" t="s">
        <v>331</v>
      </c>
      <c r="L54" s="25">
        <v>7500000</v>
      </c>
    </row>
    <row r="55" spans="1:12" ht="151.5" customHeight="1" x14ac:dyDescent="0.25">
      <c r="A55" s="5" t="s">
        <v>215</v>
      </c>
      <c r="B55" s="21" t="s">
        <v>142</v>
      </c>
      <c r="C55" s="18" t="s">
        <v>143</v>
      </c>
      <c r="D55" s="18" t="s">
        <v>144</v>
      </c>
      <c r="E55" s="18" t="s">
        <v>145</v>
      </c>
      <c r="F55" s="18" t="s">
        <v>146</v>
      </c>
      <c r="G55" s="22" t="s">
        <v>442</v>
      </c>
      <c r="H55" s="18" t="s">
        <v>451</v>
      </c>
      <c r="I55" s="8" t="s">
        <v>453</v>
      </c>
      <c r="J55" s="8" t="s">
        <v>454</v>
      </c>
      <c r="K55" s="8" t="s">
        <v>331</v>
      </c>
      <c r="L55" s="28">
        <f>3000000</f>
        <v>3000000</v>
      </c>
    </row>
    <row r="56" spans="1:12" ht="154.5" customHeight="1" thickBot="1" x14ac:dyDescent="0.3">
      <c r="A56" s="5" t="s">
        <v>280</v>
      </c>
      <c r="B56" s="21" t="s">
        <v>153</v>
      </c>
      <c r="C56" s="18" t="s">
        <v>154</v>
      </c>
      <c r="D56" s="18" t="s">
        <v>155</v>
      </c>
      <c r="E56" s="18" t="s">
        <v>156</v>
      </c>
      <c r="F56" s="18" t="s">
        <v>184</v>
      </c>
      <c r="G56" s="22" t="s">
        <v>442</v>
      </c>
      <c r="H56" s="18" t="s">
        <v>452</v>
      </c>
      <c r="I56" s="33" t="s">
        <v>453</v>
      </c>
      <c r="J56" s="33" t="s">
        <v>454</v>
      </c>
      <c r="K56" s="8" t="s">
        <v>331</v>
      </c>
      <c r="L56" s="28">
        <f>15284400</f>
        <v>15284400</v>
      </c>
    </row>
    <row r="57" spans="1:12" ht="20.25" customHeight="1" x14ac:dyDescent="0.25">
      <c r="A57" s="60" t="s">
        <v>21</v>
      </c>
      <c r="B57" s="61"/>
      <c r="C57" s="61"/>
      <c r="D57" s="61"/>
      <c r="E57" s="61"/>
      <c r="F57" s="61"/>
      <c r="G57" s="61"/>
      <c r="H57" s="61"/>
      <c r="I57" s="61"/>
      <c r="J57" s="61"/>
      <c r="K57" s="61"/>
      <c r="L57" s="62"/>
    </row>
    <row r="58" spans="1:12" ht="291" customHeight="1" x14ac:dyDescent="0.25">
      <c r="A58" s="5" t="s">
        <v>319</v>
      </c>
      <c r="B58" s="14" t="s">
        <v>281</v>
      </c>
      <c r="C58" s="18" t="s">
        <v>168</v>
      </c>
      <c r="D58" s="18" t="s">
        <v>283</v>
      </c>
      <c r="E58" s="18" t="s">
        <v>171</v>
      </c>
      <c r="F58" s="5" t="s">
        <v>179</v>
      </c>
      <c r="G58" s="5" t="s">
        <v>442</v>
      </c>
      <c r="H58" s="5" t="s">
        <v>488</v>
      </c>
      <c r="I58" s="5" t="s">
        <v>484</v>
      </c>
      <c r="J58" s="5" t="s">
        <v>485</v>
      </c>
      <c r="K58" s="5" t="s">
        <v>327</v>
      </c>
      <c r="L58" s="11">
        <v>12000000</v>
      </c>
    </row>
    <row r="59" spans="1:12" ht="276" customHeight="1" x14ac:dyDescent="0.25">
      <c r="A59" s="5" t="s">
        <v>318</v>
      </c>
      <c r="B59" s="14" t="s">
        <v>282</v>
      </c>
      <c r="C59" s="18" t="s">
        <v>168</v>
      </c>
      <c r="D59" s="18" t="s">
        <v>283</v>
      </c>
      <c r="E59" s="18" t="s">
        <v>171</v>
      </c>
      <c r="F59" s="5" t="s">
        <v>179</v>
      </c>
      <c r="G59" s="5" t="s">
        <v>442</v>
      </c>
      <c r="H59" s="5" t="s">
        <v>488</v>
      </c>
      <c r="I59" s="5" t="s">
        <v>484</v>
      </c>
      <c r="J59" s="5" t="s">
        <v>485</v>
      </c>
      <c r="K59" s="5" t="s">
        <v>327</v>
      </c>
      <c r="L59" s="11">
        <v>12000000</v>
      </c>
    </row>
    <row r="60" spans="1:12" ht="340.15" customHeight="1" x14ac:dyDescent="0.25">
      <c r="A60" s="5" t="s">
        <v>176</v>
      </c>
      <c r="B60" s="14" t="s">
        <v>169</v>
      </c>
      <c r="C60" s="5" t="s">
        <v>38</v>
      </c>
      <c r="D60" s="5" t="s">
        <v>284</v>
      </c>
      <c r="E60" s="5" t="s">
        <v>170</v>
      </c>
      <c r="F60" s="5" t="s">
        <v>285</v>
      </c>
      <c r="G60" s="5" t="s">
        <v>442</v>
      </c>
      <c r="H60" s="5" t="s">
        <v>489</v>
      </c>
      <c r="I60" s="5" t="s">
        <v>486</v>
      </c>
      <c r="J60" s="5" t="s">
        <v>487</v>
      </c>
      <c r="K60" s="5" t="s">
        <v>327</v>
      </c>
      <c r="L60" s="11">
        <f>5472297</f>
        <v>5472297</v>
      </c>
    </row>
    <row r="61" spans="1:12" ht="265.5" customHeight="1" x14ac:dyDescent="0.25">
      <c r="A61" s="5" t="s">
        <v>317</v>
      </c>
      <c r="B61" s="14" t="s">
        <v>286</v>
      </c>
      <c r="C61" s="18" t="s">
        <v>168</v>
      </c>
      <c r="D61" s="18" t="s">
        <v>287</v>
      </c>
      <c r="E61" s="18" t="s">
        <v>171</v>
      </c>
      <c r="F61" s="18" t="s">
        <v>180</v>
      </c>
      <c r="G61" s="5" t="s">
        <v>442</v>
      </c>
      <c r="H61" s="5" t="s">
        <v>488</v>
      </c>
      <c r="I61" s="5" t="s">
        <v>484</v>
      </c>
      <c r="J61" s="5" t="s">
        <v>485</v>
      </c>
      <c r="K61" s="5" t="s">
        <v>327</v>
      </c>
      <c r="L61" s="11">
        <f>12000000</f>
        <v>12000000</v>
      </c>
    </row>
    <row r="62" spans="1:12" ht="210" customHeight="1" x14ac:dyDescent="0.25">
      <c r="A62" s="5" t="s">
        <v>177</v>
      </c>
      <c r="B62" s="14" t="s">
        <v>23</v>
      </c>
      <c r="C62" s="5" t="s">
        <v>39</v>
      </c>
      <c r="D62" s="5" t="s">
        <v>289</v>
      </c>
      <c r="E62" s="5" t="s">
        <v>288</v>
      </c>
      <c r="F62" s="5" t="s">
        <v>290</v>
      </c>
      <c r="G62" s="5" t="s">
        <v>442</v>
      </c>
      <c r="H62" s="5" t="s">
        <v>492</v>
      </c>
      <c r="I62" s="5" t="s">
        <v>493</v>
      </c>
      <c r="J62" s="5" t="s">
        <v>494</v>
      </c>
      <c r="K62" s="5" t="s">
        <v>327</v>
      </c>
      <c r="L62" s="25">
        <f>1000000</f>
        <v>1000000</v>
      </c>
    </row>
    <row r="63" spans="1:12" ht="193.5" customHeight="1" x14ac:dyDescent="0.25">
      <c r="A63" s="5" t="s">
        <v>291</v>
      </c>
      <c r="B63" s="14" t="s">
        <v>24</v>
      </c>
      <c r="C63" s="18" t="s">
        <v>297</v>
      </c>
      <c r="D63" s="18" t="s">
        <v>292</v>
      </c>
      <c r="E63" s="18" t="s">
        <v>293</v>
      </c>
      <c r="F63" s="18" t="s">
        <v>294</v>
      </c>
      <c r="G63" s="34" t="s">
        <v>439</v>
      </c>
      <c r="H63" s="35" t="s">
        <v>490</v>
      </c>
      <c r="I63" s="35" t="s">
        <v>440</v>
      </c>
      <c r="J63" s="35" t="s">
        <v>440</v>
      </c>
      <c r="K63" s="5" t="s">
        <v>327</v>
      </c>
      <c r="L63" s="25">
        <f>1000000</f>
        <v>1000000</v>
      </c>
    </row>
    <row r="64" spans="1:12" ht="137.25" customHeight="1" x14ac:dyDescent="0.25">
      <c r="A64" s="5" t="s">
        <v>191</v>
      </c>
      <c r="B64" s="16" t="s">
        <v>172</v>
      </c>
      <c r="C64" s="18" t="s">
        <v>186</v>
      </c>
      <c r="D64" s="18" t="s">
        <v>296</v>
      </c>
      <c r="E64" s="18" t="s">
        <v>295</v>
      </c>
      <c r="F64" s="18" t="s">
        <v>36</v>
      </c>
      <c r="G64" s="18" t="s">
        <v>445</v>
      </c>
      <c r="H64" s="18" t="s">
        <v>36</v>
      </c>
      <c r="I64" s="18" t="s">
        <v>36</v>
      </c>
      <c r="J64" s="18" t="s">
        <v>36</v>
      </c>
      <c r="K64" s="5" t="s">
        <v>327</v>
      </c>
      <c r="L64" s="25">
        <f>60000000</f>
        <v>60000000</v>
      </c>
    </row>
    <row r="65" spans="1:12" ht="181.5" customHeight="1" x14ac:dyDescent="0.25">
      <c r="A65" s="5" t="s">
        <v>192</v>
      </c>
      <c r="B65" s="16" t="s">
        <v>173</v>
      </c>
      <c r="C65" s="18" t="s">
        <v>187</v>
      </c>
      <c r="D65" s="18" t="s">
        <v>299</v>
      </c>
      <c r="E65" s="18" t="s">
        <v>298</v>
      </c>
      <c r="F65" s="5" t="s">
        <v>36</v>
      </c>
      <c r="G65" s="18" t="s">
        <v>445</v>
      </c>
      <c r="H65" s="5" t="s">
        <v>36</v>
      </c>
      <c r="I65" s="5" t="s">
        <v>36</v>
      </c>
      <c r="J65" s="5" t="s">
        <v>36</v>
      </c>
      <c r="K65" s="5" t="s">
        <v>327</v>
      </c>
      <c r="L65" s="25">
        <f>40000000</f>
        <v>40000000</v>
      </c>
    </row>
    <row r="66" spans="1:12" ht="282.75" customHeight="1" x14ac:dyDescent="0.25">
      <c r="A66" s="5" t="s">
        <v>316</v>
      </c>
      <c r="B66" s="14" t="s">
        <v>300</v>
      </c>
      <c r="C66" s="18" t="s">
        <v>22</v>
      </c>
      <c r="D66" s="18" t="s">
        <v>301</v>
      </c>
      <c r="E66" s="18" t="s">
        <v>174</v>
      </c>
      <c r="F66" s="18" t="s">
        <v>181</v>
      </c>
      <c r="G66" s="5" t="s">
        <v>442</v>
      </c>
      <c r="H66" s="5" t="s">
        <v>488</v>
      </c>
      <c r="I66" s="5" t="s">
        <v>484</v>
      </c>
      <c r="J66" s="5" t="s">
        <v>485</v>
      </c>
      <c r="K66" s="5" t="s">
        <v>327</v>
      </c>
      <c r="L66" s="11">
        <f>10000000</f>
        <v>10000000</v>
      </c>
    </row>
    <row r="67" spans="1:12" ht="216" customHeight="1" x14ac:dyDescent="0.25">
      <c r="A67" s="5" t="s">
        <v>214</v>
      </c>
      <c r="B67" s="14" t="s">
        <v>302</v>
      </c>
      <c r="C67" s="5" t="s">
        <v>188</v>
      </c>
      <c r="D67" s="5" t="s">
        <v>304</v>
      </c>
      <c r="E67" s="5" t="s">
        <v>303</v>
      </c>
      <c r="F67" s="5" t="s">
        <v>305</v>
      </c>
      <c r="G67" s="5" t="s">
        <v>439</v>
      </c>
      <c r="H67" s="5" t="s">
        <v>491</v>
      </c>
      <c r="I67" s="5" t="s">
        <v>440</v>
      </c>
      <c r="J67" s="5" t="s">
        <v>440</v>
      </c>
      <c r="K67" s="5" t="s">
        <v>327</v>
      </c>
      <c r="L67" s="11">
        <f>1000000</f>
        <v>1000000</v>
      </c>
    </row>
    <row r="68" spans="1:12" ht="310.5" customHeight="1" x14ac:dyDescent="0.25">
      <c r="A68" s="5" t="s">
        <v>315</v>
      </c>
      <c r="B68" s="14" t="s">
        <v>300</v>
      </c>
      <c r="C68" s="18" t="s">
        <v>22</v>
      </c>
      <c r="D68" s="18" t="s">
        <v>301</v>
      </c>
      <c r="E68" s="18" t="s">
        <v>171</v>
      </c>
      <c r="F68" s="18" t="s">
        <v>180</v>
      </c>
      <c r="G68" s="5" t="s">
        <v>442</v>
      </c>
      <c r="H68" s="5" t="s">
        <v>488</v>
      </c>
      <c r="I68" s="5" t="s">
        <v>484</v>
      </c>
      <c r="J68" s="5" t="s">
        <v>485</v>
      </c>
      <c r="K68" s="5" t="s">
        <v>327</v>
      </c>
      <c r="L68" s="11">
        <f>12000000</f>
        <v>12000000</v>
      </c>
    </row>
    <row r="69" spans="1:12" ht="114" customHeight="1" x14ac:dyDescent="0.25">
      <c r="A69" s="5" t="s">
        <v>314</v>
      </c>
      <c r="B69" s="16" t="s">
        <v>175</v>
      </c>
      <c r="C69" s="18" t="s">
        <v>189</v>
      </c>
      <c r="D69" s="18" t="s">
        <v>307</v>
      </c>
      <c r="E69" s="18" t="s">
        <v>306</v>
      </c>
      <c r="F69" s="5" t="s">
        <v>36</v>
      </c>
      <c r="G69" s="18" t="s">
        <v>445</v>
      </c>
      <c r="H69" s="5" t="s">
        <v>36</v>
      </c>
      <c r="I69" s="5" t="s">
        <v>36</v>
      </c>
      <c r="J69" s="5" t="s">
        <v>36</v>
      </c>
      <c r="K69" s="5" t="s">
        <v>327</v>
      </c>
      <c r="L69" s="11">
        <f>81021375.64</f>
        <v>81021375.640000001</v>
      </c>
    </row>
    <row r="70" spans="1:12" ht="159" customHeight="1" x14ac:dyDescent="0.25">
      <c r="A70" s="5" t="s">
        <v>178</v>
      </c>
      <c r="B70" s="14" t="s">
        <v>182</v>
      </c>
      <c r="C70" s="18" t="s">
        <v>190</v>
      </c>
      <c r="D70" s="18" t="s">
        <v>309</v>
      </c>
      <c r="E70" s="18" t="s">
        <v>308</v>
      </c>
      <c r="F70" s="18" t="s">
        <v>310</v>
      </c>
      <c r="G70" s="18" t="s">
        <v>439</v>
      </c>
      <c r="H70" s="18" t="s">
        <v>310</v>
      </c>
      <c r="I70" s="18" t="s">
        <v>440</v>
      </c>
      <c r="J70" s="18" t="s">
        <v>440</v>
      </c>
      <c r="K70" s="5" t="s">
        <v>327</v>
      </c>
      <c r="L70" s="25">
        <v>107957451</v>
      </c>
    </row>
    <row r="71" spans="1:12" ht="148.5" customHeight="1" x14ac:dyDescent="0.25">
      <c r="A71" s="20" t="s">
        <v>320</v>
      </c>
      <c r="B71" s="4" t="s">
        <v>311</v>
      </c>
      <c r="C71" s="18" t="s">
        <v>190</v>
      </c>
      <c r="D71" s="18" t="s">
        <v>313</v>
      </c>
      <c r="E71" s="18" t="s">
        <v>312</v>
      </c>
      <c r="F71" s="3" t="s">
        <v>36</v>
      </c>
      <c r="G71" s="18" t="s">
        <v>445</v>
      </c>
      <c r="H71" s="5" t="s">
        <v>36</v>
      </c>
      <c r="I71" s="5" t="s">
        <v>36</v>
      </c>
      <c r="J71" s="5" t="s">
        <v>36</v>
      </c>
      <c r="K71" s="5" t="s">
        <v>327</v>
      </c>
      <c r="L71" s="12">
        <f>100765251.93</f>
        <v>100765251.93000001</v>
      </c>
    </row>
    <row r="72" spans="1:12" ht="32.25" customHeight="1" x14ac:dyDescent="0.3">
      <c r="A72" s="52" t="s">
        <v>332</v>
      </c>
      <c r="B72" s="52"/>
      <c r="C72" s="52"/>
      <c r="D72" s="52"/>
      <c r="E72" s="52"/>
      <c r="F72" s="52"/>
      <c r="G72" s="52"/>
      <c r="H72" s="52"/>
      <c r="I72" s="52"/>
      <c r="J72" s="52"/>
      <c r="K72" s="52"/>
      <c r="L72" s="52"/>
    </row>
    <row r="73" spans="1:12" ht="118.5" customHeight="1" x14ac:dyDescent="0.25">
      <c r="A73" s="56" t="s">
        <v>333</v>
      </c>
      <c r="B73" s="18" t="s">
        <v>334</v>
      </c>
      <c r="C73" s="18" t="s">
        <v>335</v>
      </c>
      <c r="D73" s="18" t="s">
        <v>336</v>
      </c>
      <c r="E73" s="18" t="s">
        <v>337</v>
      </c>
      <c r="F73" s="36" t="s">
        <v>495</v>
      </c>
      <c r="G73" s="17" t="s">
        <v>471</v>
      </c>
      <c r="H73" s="36" t="s">
        <v>496</v>
      </c>
      <c r="I73" s="36" t="s">
        <v>440</v>
      </c>
      <c r="J73" s="36" t="s">
        <v>472</v>
      </c>
      <c r="K73" s="36" t="s">
        <v>338</v>
      </c>
      <c r="L73" s="37">
        <v>231440</v>
      </c>
    </row>
    <row r="74" spans="1:12" ht="107.25" customHeight="1" x14ac:dyDescent="0.25">
      <c r="A74" s="57"/>
      <c r="B74" s="18" t="s">
        <v>339</v>
      </c>
      <c r="C74" s="18" t="s">
        <v>340</v>
      </c>
      <c r="D74" s="18" t="s">
        <v>341</v>
      </c>
      <c r="E74" s="36" t="s">
        <v>320</v>
      </c>
      <c r="F74" s="36" t="s">
        <v>497</v>
      </c>
      <c r="G74" s="17" t="s">
        <v>471</v>
      </c>
      <c r="H74" s="36" t="s">
        <v>498</v>
      </c>
      <c r="I74" s="36" t="s">
        <v>440</v>
      </c>
      <c r="J74" s="36" t="s">
        <v>472</v>
      </c>
      <c r="K74" s="36" t="s">
        <v>342</v>
      </c>
      <c r="L74" s="38" t="s">
        <v>343</v>
      </c>
    </row>
    <row r="75" spans="1:12" ht="101.25" x14ac:dyDescent="0.25">
      <c r="A75" s="57"/>
      <c r="B75" s="18" t="s">
        <v>344</v>
      </c>
      <c r="C75" s="18" t="s">
        <v>345</v>
      </c>
      <c r="D75" s="18" t="s">
        <v>346</v>
      </c>
      <c r="E75" s="36" t="s">
        <v>345</v>
      </c>
      <c r="F75" s="36" t="s">
        <v>499</v>
      </c>
      <c r="G75" s="17" t="s">
        <v>471</v>
      </c>
      <c r="H75" s="36" t="s">
        <v>500</v>
      </c>
      <c r="I75" s="36" t="s">
        <v>440</v>
      </c>
      <c r="J75" s="36" t="s">
        <v>472</v>
      </c>
      <c r="K75" s="41" t="s">
        <v>347</v>
      </c>
      <c r="L75" s="18" t="s">
        <v>348</v>
      </c>
    </row>
    <row r="76" spans="1:12" ht="101.25" x14ac:dyDescent="0.25">
      <c r="A76" s="57"/>
      <c r="B76" s="18" t="s">
        <v>349</v>
      </c>
      <c r="C76" s="18" t="s">
        <v>350</v>
      </c>
      <c r="D76" s="18" t="s">
        <v>351</v>
      </c>
      <c r="E76" s="36" t="s">
        <v>350</v>
      </c>
      <c r="F76" s="36" t="s">
        <v>352</v>
      </c>
      <c r="G76" s="17" t="s">
        <v>471</v>
      </c>
      <c r="H76" s="36" t="s">
        <v>501</v>
      </c>
      <c r="I76" s="36" t="s">
        <v>440</v>
      </c>
      <c r="J76" s="36" t="s">
        <v>472</v>
      </c>
      <c r="K76" s="41" t="s">
        <v>347</v>
      </c>
      <c r="L76" s="38" t="s">
        <v>353</v>
      </c>
    </row>
    <row r="77" spans="1:12" ht="101.25" x14ac:dyDescent="0.25">
      <c r="A77" s="57"/>
      <c r="B77" s="18" t="s">
        <v>354</v>
      </c>
      <c r="C77" s="18" t="s">
        <v>355</v>
      </c>
      <c r="D77" s="18" t="s">
        <v>356</v>
      </c>
      <c r="E77" s="36" t="s">
        <v>502</v>
      </c>
      <c r="F77" s="36" t="s">
        <v>503</v>
      </c>
      <c r="G77" s="17" t="s">
        <v>471</v>
      </c>
      <c r="H77" s="36" t="s">
        <v>504</v>
      </c>
      <c r="I77" s="36" t="s">
        <v>440</v>
      </c>
      <c r="J77" s="36" t="s">
        <v>472</v>
      </c>
      <c r="K77" s="41" t="s">
        <v>347</v>
      </c>
      <c r="L77" s="39" t="s">
        <v>353</v>
      </c>
    </row>
    <row r="78" spans="1:12" ht="143.25" customHeight="1" x14ac:dyDescent="0.25">
      <c r="A78" s="57"/>
      <c r="B78" s="18" t="s">
        <v>357</v>
      </c>
      <c r="C78" s="18" t="s">
        <v>358</v>
      </c>
      <c r="D78" s="18" t="s">
        <v>359</v>
      </c>
      <c r="E78" s="36" t="s">
        <v>358</v>
      </c>
      <c r="F78" s="36" t="s">
        <v>360</v>
      </c>
      <c r="G78" s="17" t="s">
        <v>471</v>
      </c>
      <c r="H78" s="36" t="s">
        <v>505</v>
      </c>
      <c r="I78" s="36" t="s">
        <v>440</v>
      </c>
      <c r="J78" s="36" t="s">
        <v>472</v>
      </c>
      <c r="K78" s="41" t="s">
        <v>347</v>
      </c>
      <c r="L78" s="38" t="s">
        <v>353</v>
      </c>
    </row>
    <row r="79" spans="1:12" ht="134.25" customHeight="1" x14ac:dyDescent="0.25">
      <c r="A79" s="57"/>
      <c r="B79" s="18" t="s">
        <v>361</v>
      </c>
      <c r="C79" s="36" t="s">
        <v>362</v>
      </c>
      <c r="D79" s="36" t="s">
        <v>363</v>
      </c>
      <c r="E79" s="36" t="s">
        <v>364</v>
      </c>
      <c r="F79" s="36" t="s">
        <v>364</v>
      </c>
      <c r="G79" s="17" t="s">
        <v>471</v>
      </c>
      <c r="H79" s="36" t="s">
        <v>506</v>
      </c>
      <c r="I79" s="36" t="s">
        <v>440</v>
      </c>
      <c r="J79" s="36" t="s">
        <v>472</v>
      </c>
      <c r="K79" s="41" t="s">
        <v>365</v>
      </c>
      <c r="L79" s="40">
        <v>43003.199999999997</v>
      </c>
    </row>
    <row r="80" spans="1:12" ht="81" x14ac:dyDescent="0.25">
      <c r="A80" s="57"/>
      <c r="B80" s="18" t="s">
        <v>366</v>
      </c>
      <c r="C80" s="18" t="s">
        <v>507</v>
      </c>
      <c r="D80" s="18" t="s">
        <v>367</v>
      </c>
      <c r="E80" s="36" t="s">
        <v>508</v>
      </c>
      <c r="F80" s="36" t="s">
        <v>509</v>
      </c>
      <c r="G80" s="17" t="s">
        <v>471</v>
      </c>
      <c r="H80" s="36" t="s">
        <v>510</v>
      </c>
      <c r="I80" s="36" t="s">
        <v>440</v>
      </c>
      <c r="J80" s="36" t="s">
        <v>472</v>
      </c>
      <c r="K80" s="41" t="s">
        <v>368</v>
      </c>
      <c r="L80" s="38" t="s">
        <v>353</v>
      </c>
    </row>
    <row r="81" spans="1:12" ht="112.5" customHeight="1" x14ac:dyDescent="0.25">
      <c r="A81" s="57"/>
      <c r="B81" s="18" t="s">
        <v>369</v>
      </c>
      <c r="C81" s="18" t="s">
        <v>370</v>
      </c>
      <c r="D81" s="18" t="s">
        <v>371</v>
      </c>
      <c r="E81" s="36" t="s">
        <v>370</v>
      </c>
      <c r="F81" s="36" t="s">
        <v>372</v>
      </c>
      <c r="G81" s="17" t="s">
        <v>471</v>
      </c>
      <c r="H81" s="36" t="s">
        <v>511</v>
      </c>
      <c r="I81" s="36" t="s">
        <v>512</v>
      </c>
      <c r="J81" s="36" t="s">
        <v>472</v>
      </c>
      <c r="K81" s="41" t="s">
        <v>373</v>
      </c>
      <c r="L81" s="38" t="s">
        <v>353</v>
      </c>
    </row>
    <row r="82" spans="1:12" ht="131.25" customHeight="1" x14ac:dyDescent="0.25">
      <c r="A82" s="57"/>
      <c r="B82" s="18" t="s">
        <v>513</v>
      </c>
      <c r="C82" s="18" t="s">
        <v>514</v>
      </c>
      <c r="D82" s="18" t="s">
        <v>374</v>
      </c>
      <c r="E82" s="36" t="s">
        <v>514</v>
      </c>
      <c r="F82" s="36" t="s">
        <v>515</v>
      </c>
      <c r="G82" s="17" t="s">
        <v>471</v>
      </c>
      <c r="H82" s="36" t="s">
        <v>516</v>
      </c>
      <c r="I82" s="36" t="s">
        <v>440</v>
      </c>
      <c r="J82" s="36" t="s">
        <v>472</v>
      </c>
      <c r="K82" s="41" t="s">
        <v>375</v>
      </c>
      <c r="L82" s="38" t="s">
        <v>353</v>
      </c>
    </row>
    <row r="83" spans="1:12" x14ac:dyDescent="0.3">
      <c r="A83" s="52" t="s">
        <v>376</v>
      </c>
      <c r="B83" s="52"/>
      <c r="C83" s="52"/>
      <c r="D83" s="52"/>
      <c r="E83" s="52"/>
      <c r="F83" s="52"/>
      <c r="G83" s="52"/>
      <c r="H83" s="52"/>
      <c r="I83" s="52"/>
      <c r="J83" s="52"/>
      <c r="K83" s="52"/>
      <c r="L83" s="52"/>
    </row>
    <row r="84" spans="1:12" ht="154.5" customHeight="1" x14ac:dyDescent="0.25">
      <c r="A84" s="58" t="s">
        <v>377</v>
      </c>
      <c r="B84" s="42" t="s">
        <v>378</v>
      </c>
      <c r="C84" s="41" t="s">
        <v>379</v>
      </c>
      <c r="D84" s="41" t="s">
        <v>380</v>
      </c>
      <c r="E84" s="36" t="s">
        <v>381</v>
      </c>
      <c r="F84" s="36" t="s">
        <v>381</v>
      </c>
      <c r="G84" s="17" t="s">
        <v>471</v>
      </c>
      <c r="H84" s="36" t="s">
        <v>517</v>
      </c>
      <c r="I84" s="36" t="s">
        <v>472</v>
      </c>
      <c r="J84" s="36" t="s">
        <v>472</v>
      </c>
      <c r="K84" s="36" t="s">
        <v>368</v>
      </c>
      <c r="L84" s="43" t="s">
        <v>353</v>
      </c>
    </row>
    <row r="85" spans="1:12" ht="106.5" customHeight="1" x14ac:dyDescent="0.25">
      <c r="A85" s="59"/>
      <c r="B85" s="41" t="s">
        <v>382</v>
      </c>
      <c r="C85" s="41" t="s">
        <v>518</v>
      </c>
      <c r="D85" s="41" t="s">
        <v>383</v>
      </c>
      <c r="E85" s="36" t="s">
        <v>519</v>
      </c>
      <c r="F85" s="36" t="s">
        <v>520</v>
      </c>
      <c r="G85" s="17" t="s">
        <v>471</v>
      </c>
      <c r="H85" s="36" t="s">
        <v>521</v>
      </c>
      <c r="I85" s="36" t="s">
        <v>440</v>
      </c>
      <c r="J85" s="36" t="s">
        <v>472</v>
      </c>
      <c r="K85" s="36" t="s">
        <v>365</v>
      </c>
      <c r="L85" s="44">
        <v>32884.800000000003</v>
      </c>
    </row>
    <row r="86" spans="1:12" ht="138.75" customHeight="1" x14ac:dyDescent="0.25">
      <c r="A86" s="59"/>
      <c r="B86" s="42" t="s">
        <v>384</v>
      </c>
      <c r="C86" s="41" t="s">
        <v>385</v>
      </c>
      <c r="D86" s="41" t="s">
        <v>386</v>
      </c>
      <c r="E86" s="36" t="s">
        <v>387</v>
      </c>
      <c r="F86" s="41" t="s">
        <v>387</v>
      </c>
      <c r="G86" s="17" t="s">
        <v>471</v>
      </c>
      <c r="H86" s="41" t="s">
        <v>522</v>
      </c>
      <c r="I86" s="41" t="s">
        <v>472</v>
      </c>
      <c r="J86" s="41" t="s">
        <v>472</v>
      </c>
      <c r="K86" s="41" t="s">
        <v>368</v>
      </c>
      <c r="L86" s="45" t="s">
        <v>353</v>
      </c>
    </row>
    <row r="87" spans="1:12" ht="115.5" customHeight="1" x14ac:dyDescent="0.25">
      <c r="A87" s="59"/>
      <c r="B87" s="46" t="s">
        <v>388</v>
      </c>
      <c r="C87" s="5" t="s">
        <v>389</v>
      </c>
      <c r="D87" s="5" t="s">
        <v>390</v>
      </c>
      <c r="E87" s="47" t="s">
        <v>391</v>
      </c>
      <c r="F87" s="47" t="s">
        <v>391</v>
      </c>
      <c r="G87" s="17" t="s">
        <v>471</v>
      </c>
      <c r="H87" s="47" t="s">
        <v>523</v>
      </c>
      <c r="I87" s="47" t="s">
        <v>472</v>
      </c>
      <c r="J87" s="47" t="s">
        <v>472</v>
      </c>
      <c r="K87" s="47" t="s">
        <v>392</v>
      </c>
      <c r="L87" s="48">
        <v>221776.43</v>
      </c>
    </row>
    <row r="88" spans="1:12" x14ac:dyDescent="0.3">
      <c r="A88" s="52" t="s">
        <v>393</v>
      </c>
      <c r="B88" s="52"/>
      <c r="C88" s="52"/>
      <c r="D88" s="52"/>
      <c r="E88" s="52"/>
      <c r="F88" s="52"/>
      <c r="G88" s="52"/>
      <c r="H88" s="52"/>
      <c r="I88" s="52"/>
      <c r="J88" s="52"/>
      <c r="K88" s="52"/>
      <c r="L88" s="52"/>
    </row>
    <row r="89" spans="1:12" ht="134.25" customHeight="1" x14ac:dyDescent="0.25">
      <c r="A89" s="56" t="s">
        <v>377</v>
      </c>
      <c r="B89" s="18" t="s">
        <v>394</v>
      </c>
      <c r="C89" s="36" t="s">
        <v>395</v>
      </c>
      <c r="D89" s="36" t="s">
        <v>396</v>
      </c>
      <c r="E89" s="36" t="s">
        <v>397</v>
      </c>
      <c r="F89" s="36" t="s">
        <v>397</v>
      </c>
      <c r="G89" s="17" t="s">
        <v>471</v>
      </c>
      <c r="H89" s="36" t="s">
        <v>524</v>
      </c>
      <c r="I89" s="36" t="s">
        <v>440</v>
      </c>
      <c r="J89" s="36" t="s">
        <v>472</v>
      </c>
      <c r="K89" s="49" t="s">
        <v>398</v>
      </c>
      <c r="L89" s="43">
        <v>368200</v>
      </c>
    </row>
    <row r="90" spans="1:12" ht="178.5" customHeight="1" x14ac:dyDescent="0.25">
      <c r="A90" s="57"/>
      <c r="B90" s="18" t="s">
        <v>399</v>
      </c>
      <c r="C90" s="18" t="s">
        <v>525</v>
      </c>
      <c r="D90" s="18" t="s">
        <v>400</v>
      </c>
      <c r="E90" s="36" t="s">
        <v>525</v>
      </c>
      <c r="F90" s="36" t="s">
        <v>526</v>
      </c>
      <c r="G90" s="17" t="s">
        <v>471</v>
      </c>
      <c r="H90" s="36" t="s">
        <v>527</v>
      </c>
      <c r="I90" s="36" t="s">
        <v>440</v>
      </c>
      <c r="J90" s="36" t="s">
        <v>472</v>
      </c>
      <c r="K90" s="36" t="s">
        <v>401</v>
      </c>
      <c r="L90" s="38" t="s">
        <v>353</v>
      </c>
    </row>
    <row r="91" spans="1:12" ht="202.5" x14ac:dyDescent="0.25">
      <c r="A91" s="57"/>
      <c r="B91" s="18" t="s">
        <v>402</v>
      </c>
      <c r="C91" s="18" t="s">
        <v>403</v>
      </c>
      <c r="D91" s="36" t="s">
        <v>404</v>
      </c>
      <c r="E91" s="36" t="s">
        <v>405</v>
      </c>
      <c r="F91" s="36" t="s">
        <v>405</v>
      </c>
      <c r="G91" s="17" t="s">
        <v>471</v>
      </c>
      <c r="H91" s="82" t="s">
        <v>528</v>
      </c>
      <c r="I91" s="36" t="s">
        <v>440</v>
      </c>
      <c r="J91" s="36" t="s">
        <v>472</v>
      </c>
      <c r="K91" s="36" t="s">
        <v>406</v>
      </c>
      <c r="L91" s="38" t="s">
        <v>353</v>
      </c>
    </row>
    <row r="92" spans="1:12" ht="135.75" customHeight="1" x14ac:dyDescent="0.25">
      <c r="A92" s="57"/>
      <c r="B92" s="18" t="s">
        <v>407</v>
      </c>
      <c r="C92" s="18" t="s">
        <v>408</v>
      </c>
      <c r="D92" s="36" t="s">
        <v>409</v>
      </c>
      <c r="E92" s="36" t="s">
        <v>410</v>
      </c>
      <c r="F92" s="36" t="s">
        <v>411</v>
      </c>
      <c r="G92" s="17" t="s">
        <v>471</v>
      </c>
      <c r="H92" s="36" t="s">
        <v>529</v>
      </c>
      <c r="I92" s="36" t="s">
        <v>440</v>
      </c>
      <c r="J92" s="36" t="s">
        <v>472</v>
      </c>
      <c r="K92" s="36" t="s">
        <v>412</v>
      </c>
      <c r="L92" s="38" t="s">
        <v>353</v>
      </c>
    </row>
    <row r="93" spans="1:12" ht="140.25" customHeight="1" x14ac:dyDescent="0.25">
      <c r="A93" s="57"/>
      <c r="B93" s="18" t="s">
        <v>413</v>
      </c>
      <c r="C93" s="18" t="s">
        <v>530</v>
      </c>
      <c r="D93" s="36" t="s">
        <v>414</v>
      </c>
      <c r="E93" s="36" t="s">
        <v>530</v>
      </c>
      <c r="F93" s="36" t="s">
        <v>531</v>
      </c>
      <c r="G93" s="17" t="s">
        <v>471</v>
      </c>
      <c r="H93" s="36" t="s">
        <v>532</v>
      </c>
      <c r="I93" s="36" t="s">
        <v>440</v>
      </c>
      <c r="J93" s="36" t="s">
        <v>472</v>
      </c>
      <c r="K93" s="36" t="s">
        <v>415</v>
      </c>
      <c r="L93" s="50" t="s">
        <v>416</v>
      </c>
    </row>
    <row r="94" spans="1:12" x14ac:dyDescent="0.3">
      <c r="A94" s="83" t="s">
        <v>417</v>
      </c>
      <c r="B94" s="83"/>
      <c r="C94" s="83"/>
      <c r="D94" s="83"/>
      <c r="E94" s="83"/>
      <c r="F94" s="83"/>
      <c r="G94" s="83"/>
      <c r="H94" s="83"/>
      <c r="I94" s="83"/>
      <c r="J94" s="83"/>
      <c r="K94" s="83"/>
      <c r="L94" s="83"/>
    </row>
    <row r="95" spans="1:12" ht="174.75" customHeight="1" x14ac:dyDescent="0.25">
      <c r="A95" s="36" t="s">
        <v>430</v>
      </c>
      <c r="B95" s="51" t="s">
        <v>433</v>
      </c>
      <c r="C95" s="51" t="s">
        <v>418</v>
      </c>
      <c r="D95" s="51" t="s">
        <v>419</v>
      </c>
      <c r="E95" s="51" t="s">
        <v>418</v>
      </c>
      <c r="F95" s="51" t="s">
        <v>420</v>
      </c>
      <c r="G95" s="26" t="s">
        <v>471</v>
      </c>
      <c r="H95" s="51" t="s">
        <v>420</v>
      </c>
      <c r="I95" s="51" t="s">
        <v>472</v>
      </c>
      <c r="J95" s="51" t="s">
        <v>472</v>
      </c>
      <c r="K95" s="36" t="s">
        <v>421</v>
      </c>
      <c r="L95" s="53">
        <v>10540</v>
      </c>
    </row>
    <row r="96" spans="1:12" ht="109.5" customHeight="1" x14ac:dyDescent="0.25">
      <c r="A96" s="36" t="s">
        <v>429</v>
      </c>
      <c r="B96" s="41" t="s">
        <v>432</v>
      </c>
      <c r="C96" s="41" t="s">
        <v>422</v>
      </c>
      <c r="D96" s="41" t="s">
        <v>423</v>
      </c>
      <c r="E96" s="41" t="s">
        <v>422</v>
      </c>
      <c r="F96" s="41" t="s">
        <v>424</v>
      </c>
      <c r="G96" s="4" t="s">
        <v>471</v>
      </c>
      <c r="H96" s="41" t="s">
        <v>424</v>
      </c>
      <c r="I96" s="41" t="s">
        <v>472</v>
      </c>
      <c r="J96" s="41" t="s">
        <v>472</v>
      </c>
      <c r="K96" s="36" t="s">
        <v>421</v>
      </c>
      <c r="L96" s="54"/>
    </row>
    <row r="97" spans="1:12" ht="122.25" customHeight="1" x14ac:dyDescent="0.25">
      <c r="A97" s="41" t="s">
        <v>428</v>
      </c>
      <c r="B97" s="41" t="s">
        <v>431</v>
      </c>
      <c r="C97" s="41" t="s">
        <v>425</v>
      </c>
      <c r="D97" s="41" t="s">
        <v>426</v>
      </c>
      <c r="E97" s="41" t="s">
        <v>425</v>
      </c>
      <c r="F97" s="41" t="s">
        <v>427</v>
      </c>
      <c r="G97" s="4" t="s">
        <v>471</v>
      </c>
      <c r="H97" s="41" t="s">
        <v>427</v>
      </c>
      <c r="I97" s="41" t="s">
        <v>472</v>
      </c>
      <c r="J97" s="41" t="s">
        <v>472</v>
      </c>
      <c r="K97" s="41" t="s">
        <v>421</v>
      </c>
      <c r="L97" s="55"/>
    </row>
  </sheetData>
  <autoFilter ref="A4:L71"/>
  <mergeCells count="20">
    <mergeCell ref="A94:L94"/>
    <mergeCell ref="L95:L97"/>
    <mergeCell ref="A73:A82"/>
    <mergeCell ref="A83:L83"/>
    <mergeCell ref="A84:A87"/>
    <mergeCell ref="A88:L88"/>
    <mergeCell ref="A89:A93"/>
    <mergeCell ref="A72:L72"/>
    <mergeCell ref="A57:L57"/>
    <mergeCell ref="A1:L1"/>
    <mergeCell ref="A33:L33"/>
    <mergeCell ref="A43:L43"/>
    <mergeCell ref="L24:L25"/>
    <mergeCell ref="L27:L29"/>
    <mergeCell ref="A18:L18"/>
    <mergeCell ref="L19:L22"/>
    <mergeCell ref="A23:L23"/>
    <mergeCell ref="A5:L5"/>
    <mergeCell ref="A3:L3"/>
    <mergeCell ref="A2:L2"/>
  </mergeCells>
  <pageMargins left="0.7" right="0.7" top="0.75" bottom="0.75" header="0.3" footer="0.3"/>
  <pageSetup paperSize="9" scale="4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Nkele Virginia Marais</dc:creator>
  <cp:lastModifiedBy>Nkele Virginia Marais</cp:lastModifiedBy>
  <cp:lastPrinted>2019-10-18T07:52:11Z</cp:lastPrinted>
  <dcterms:created xsi:type="dcterms:W3CDTF">2018-03-22T06:05:41Z</dcterms:created>
  <dcterms:modified xsi:type="dcterms:W3CDTF">2019-10-22T09:10:25Z</dcterms:modified>
</cp:coreProperties>
</file>